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755" firstSheet="2" activeTab="2"/>
  </bookViews>
  <sheets>
    <sheet name="Planilha de quantitativos" sheetId="1" state="hidden" r:id="rId1"/>
    <sheet name="CRONOGRAMA FISICO FINANCEIRO" sheetId="2" state="hidden" r:id="rId2"/>
    <sheet name="Planilha" sheetId="3" r:id="rId3"/>
    <sheet name="Cronograma" sheetId="4" r:id="rId4"/>
  </sheets>
  <definedNames>
    <definedName name="_xlnm.Print_Area" localSheetId="1">'CRONOGRAMA FISICO FINANCEIRO'!$A$1:$J$37</definedName>
    <definedName name="_xlnm.Print_Area" localSheetId="2">'Planilha'!$A$10:$I$42</definedName>
    <definedName name="_xlnm.Print_Area" localSheetId="0">'Planilha de quantitativos'!$A$1:$I$121</definedName>
    <definedName name="_xlnm.Print_Titles" localSheetId="2">'Planilha'!$10:$10</definedName>
    <definedName name="_xlnm.Print_Titles" localSheetId="0">'Planilha de quantitativos'!$1:$1</definedName>
  </definedNames>
  <calcPr fullCalcOnLoad="1"/>
</workbook>
</file>

<file path=xl/sharedStrings.xml><?xml version="1.0" encoding="utf-8"?>
<sst xmlns="http://schemas.openxmlformats.org/spreadsheetml/2006/main" count="1153" uniqueCount="659">
  <si>
    <t>ITEM</t>
  </si>
  <si>
    <t>1.0</t>
  </si>
  <si>
    <t>1.1</t>
  </si>
  <si>
    <t>2.0</t>
  </si>
  <si>
    <t>2.1</t>
  </si>
  <si>
    <t>3.1</t>
  </si>
  <si>
    <t>SERVIÇOS EXECUTADOS</t>
  </si>
  <si>
    <t>UNID</t>
  </si>
  <si>
    <t>VALOR UNITÁRIO</t>
  </si>
  <si>
    <t>3.0</t>
  </si>
  <si>
    <r>
      <t xml:space="preserve">QUANTIDADE PREVISTA </t>
    </r>
    <r>
      <rPr>
        <sz val="6"/>
        <rFont val="Arial"/>
        <family val="2"/>
      </rPr>
      <t>(PLANO TRABALHO)</t>
    </r>
  </si>
  <si>
    <t>1.2</t>
  </si>
  <si>
    <t>4.0</t>
  </si>
  <si>
    <t>4.1</t>
  </si>
  <si>
    <t>5.0</t>
  </si>
  <si>
    <t>5.1</t>
  </si>
  <si>
    <t>5.2</t>
  </si>
  <si>
    <t>5.3</t>
  </si>
  <si>
    <t>6.0</t>
  </si>
  <si>
    <t>6.1</t>
  </si>
  <si>
    <t>6.2</t>
  </si>
  <si>
    <t>7.0</t>
  </si>
  <si>
    <t>7.1</t>
  </si>
  <si>
    <t>7.3</t>
  </si>
  <si>
    <t>8.0</t>
  </si>
  <si>
    <t>8.1</t>
  </si>
  <si>
    <t>8.2</t>
  </si>
  <si>
    <t>9.0</t>
  </si>
  <si>
    <t>9.1</t>
  </si>
  <si>
    <t>M²</t>
  </si>
  <si>
    <t>M</t>
  </si>
  <si>
    <t>2.2</t>
  </si>
  <si>
    <t>2.3</t>
  </si>
  <si>
    <t>COBERTURA</t>
  </si>
  <si>
    <t>PINTURA</t>
  </si>
  <si>
    <t>LIMPEZA DA OBRA</t>
  </si>
  <si>
    <r>
      <rPr>
        <b/>
        <sz val="11"/>
        <rFont val="Arial"/>
        <family val="2"/>
      </rPr>
      <t>PREFEITURA MUNICIPAL DE SÃO JOÃO DA PONTE 
ESTADO DE MINAS GERAIS</t>
    </r>
    <r>
      <rPr>
        <sz val="10"/>
        <rFont val="Arial"/>
        <family val="2"/>
      </rPr>
      <t xml:space="preserve">
</t>
    </r>
  </si>
  <si>
    <t>m²</t>
  </si>
  <si>
    <t>Und</t>
  </si>
  <si>
    <t>1.3</t>
  </si>
  <si>
    <t>2.4</t>
  </si>
  <si>
    <t>3.2</t>
  </si>
  <si>
    <t>3.3</t>
  </si>
  <si>
    <t>3.4</t>
  </si>
  <si>
    <t>ENGRADAMENTO EM MADEIRA DE LEI TELHADO LEVE DE FIBROCIMENTO</t>
  </si>
  <si>
    <t>TELHA FIBROCIMENTO E= 8,0MM</t>
  </si>
  <si>
    <t>REVESTIMENTO DE PAREDES</t>
  </si>
  <si>
    <t>EMBOÇO TIPO PAULISTA CIMENTO/AREIA</t>
  </si>
  <si>
    <t>6.3</t>
  </si>
  <si>
    <t>6.4</t>
  </si>
  <si>
    <t>ESQUADRIAS METÁLICAS E MADEIRA</t>
  </si>
  <si>
    <t>7.4</t>
  </si>
  <si>
    <t>JANELA DE VIDRO TEMPERADO COMPLETA ASSENTAMENTO TIPO FITA C/ ALAVANCA</t>
  </si>
  <si>
    <t>7.5</t>
  </si>
  <si>
    <t>PISO INTERNO E EXTERNO</t>
  </si>
  <si>
    <t>INSTALAÇÕES HIDROSANITARIAS</t>
  </si>
  <si>
    <t>INSTALAÇÃO ELÉTRICA/TELEFONICA/DADOS</t>
  </si>
  <si>
    <t>CABO DE DADOS</t>
  </si>
  <si>
    <t>DIVERSOS</t>
  </si>
  <si>
    <t>TOTAL</t>
  </si>
  <si>
    <t>VALOR TOTAL</t>
  </si>
  <si>
    <r>
      <rPr>
        <b/>
        <sz val="12"/>
        <rFont val="Arial"/>
        <family val="2"/>
      </rPr>
      <t>Obra:</t>
    </r>
    <r>
      <rPr>
        <sz val="12"/>
        <rFont val="Arial"/>
        <family val="2"/>
      </rPr>
      <t xml:space="preserve"> UNIDADE BÁSICA DE SÁUDE NA COMUNIDADE DE TAMBORIL - Proposta MS nº 16928483000109003</t>
    </r>
  </si>
  <si>
    <t>CÓDIGO</t>
  </si>
  <si>
    <t>73931/002</t>
  </si>
  <si>
    <t>CALHA EM CHAPA DE ACO GALVANIZADO NUMERO 24, DESENVOLVIMENTO DE 33CM</t>
  </si>
  <si>
    <t>RUFO EM CHAPA DE ACO GALVANIZADO NUMERO 24, DESENVOLVIMENTO DE 16CM</t>
  </si>
  <si>
    <t>CHAPISCO APLICADO TANTO EM PILARES E VIGAS DE CONCRETO COMO EM ALVENARIAS DE PAREDES INTERNAS, COM COLHER DE PEDREIRO. ARGAMASSA TRAÇO 1:3</t>
  </si>
  <si>
    <t>87549</t>
  </si>
  <si>
    <t>REVESTIMENTO CERÂMICO PARA PAREDES INTERNAS COM PLACAS TIPO GRÊS OU SEMI-GRÊS DE DIMENSÕES 20X20 CM APLICADAS EM AMBIENTES DE ÁREA MAIOR QUE 5 M² NA ALTURA INTEIRA DAS PAREDES.</t>
  </si>
  <si>
    <t>87265</t>
  </si>
  <si>
    <t>REBOCO PAULISTA CIMENTO E AREIA 1/3</t>
  </si>
  <si>
    <t>84076</t>
  </si>
  <si>
    <t>Unid</t>
  </si>
  <si>
    <t>KIT DE PORTA DE MADEIRA PARA PINTURA, SEMI-OCA (LEVE OU MÉDIA), PADRÃO MÉDIO, 80X210CM, ESPESSURA DE 3,5CM, ITENS INCLUSOS: DOBRADIÇAS, MONTAGEM E INSTALAÇÃO DO BATENTE, FECHADURA COM EXECUÇÃO DO FURO FORNECIMENTO E INSTALAÇÃO.</t>
  </si>
  <si>
    <t>90843</t>
  </si>
  <si>
    <t>90844</t>
  </si>
  <si>
    <t>73838/001</t>
  </si>
  <si>
    <t>PORTA DE VIDRO TEMPERADO, 1,80X2,10M, ESPESSURA 10MM, INCLUSIVE ACESSORIOS (PROPORCIONAL)</t>
  </si>
  <si>
    <t>VID-TEM-015</t>
  </si>
  <si>
    <t>68054</t>
  </si>
  <si>
    <t>PORTAO DE FERRO EM CHAPA GALVANIZADA PLANA 14 GSG</t>
  </si>
  <si>
    <t>88485</t>
  </si>
  <si>
    <t>APLICAÇÃO DE FUNDO SELADOR ACRÍLICO EM PAREDES E TETO, UMA DEMÃO.</t>
  </si>
  <si>
    <t>APLICAÇÃO MANUAL DE PINTURA COM TINTA LÁTEX PVA EM PAREDES, DUAS DEMÃOS</t>
  </si>
  <si>
    <t>88487</t>
  </si>
  <si>
    <t>PINTURA ESMALTE FOSCO PARA MADEIRA, DUAS DEMAOS, SOBRE FUNDO NIVELADOR BRANCO</t>
  </si>
  <si>
    <t>74065/001</t>
  </si>
  <si>
    <t>PINTURA A OLEO, 2 DEMAOS</t>
  </si>
  <si>
    <t>79464</t>
  </si>
  <si>
    <t>8.3</t>
  </si>
  <si>
    <t>8.4</t>
  </si>
  <si>
    <t>CAIXA D´AGUA EM POLIETILENO, 500 LITROS, COM ACESSÓRIOS</t>
  </si>
  <si>
    <t>88504</t>
  </si>
  <si>
    <t>6021</t>
  </si>
  <si>
    <t>VÁLVULA EM PLÁSTICO 1" PARA PIA, TANQUE OU LAVATÓRIO, COM OU SEM LADRÃO - FORNECIMENTO E INSTALAÇÃO.</t>
  </si>
  <si>
    <t>86879</t>
  </si>
  <si>
    <t>86904</t>
  </si>
  <si>
    <t>TANQUE DE LOUÇA BRANCA COM COLUNA, 22L OU EQUIVALENTE, INCLUSO SIFÃO FLEXÍVEL EM PVC, VÁLVULA PLÁSTICA E TORNEIRA DE METAL CROMADO PADRÃO PO PULAR - FORNECIMENTO E INSTALAÇÃO.</t>
  </si>
  <si>
    <t>86920</t>
  </si>
  <si>
    <t>LAVATÓRIO LOUÇA BRANCA SUSPENSO, 29,5 X 39CM OU EQUIVALENTE, PADRÃO POPULAR, INCLUSO SIFÃO TIPO GARRAFA EM PVC, VÁLVULA E ENGATE FLEXÍVEL 30 CM EM PLÁSTICO E TORNEIRA CROMADA DE MESA, PADRÃO POPULAR - FORNECIMENTO E INSTALAÇÃO.</t>
  </si>
  <si>
    <t>VALVULA DESCARGA 1.1/2" COM REGISTRO, ACABAMENTO EM METAL CROMADO - FORNECIMENTO E INSTALACAO.</t>
  </si>
  <si>
    <t>40729</t>
  </si>
  <si>
    <t>REGISTRO DE GAVETA COM CANOPLA Ø 25MM (1) - FORNECIMENTO E INSTALAÇÃO</t>
  </si>
  <si>
    <t>73663</t>
  </si>
  <si>
    <t>REGISTRO DE ESFERA, PVC, ROSCÁVEL, 32 MM, FORNECIDO E INSTALADO EM RAMAL DE ÁGUA.</t>
  </si>
  <si>
    <t>90371</t>
  </si>
  <si>
    <t>89707</t>
  </si>
  <si>
    <t>CAIXA SIFONADA, PVC, DN 100 X 100 X 50 MM, JUNTA ELÁSTICA, FORNECIDA E INSTALADA EM RAMAL DE DESCARGA OU EM RAMAL DE ESGOTO SANITÁRIO.</t>
  </si>
  <si>
    <t>89709</t>
  </si>
  <si>
    <t>FOSSA SEPTICA EM ALVENARIA DE TIJOLO CERAMICO MACICO DIMENSOES EXTERNA S 1,90X1,10X1,40M, 1.500 LITROS, REVESTIDA INTERNAMENTE COM BARRA LISA, COM TAMPA EM CONCRETO ARMADO COM ESPESSURA 8CM</t>
  </si>
  <si>
    <t>74197/001</t>
  </si>
  <si>
    <t>SUMIDOURO EM ALVENARIA DE TIJOLO CERAMICO MACICO DIAMETRO 1,20M E ALTURA 5,00M, COM TAMPA EM CONCRETO ARMADO DIAMETRO 1,40M E ESPESSURA 10CM.</t>
  </si>
  <si>
    <t>74198/001</t>
  </si>
  <si>
    <t>PONTO DE CONSUMO TERMINAL DE ÁGUA FRIA (SUBRAMAL) COM TUBULAÇÃO DE PVC , DN 25 MM, INSTALADO EM RAMAL DE ÁGUA, INCLUSOS RASGO E CHUMBAMENTO E M ALVENARIA.</t>
  </si>
  <si>
    <t>89957</t>
  </si>
  <si>
    <t>JOELHO 90 GRAUS, PVC, SERIE NORMAL, ESGOTO PREDIAL, DN 100 MM, JUNTA ELÁSTICA, FORNECIDO E INSTALADO EM RAMAL DE DESCARGA OU RAMAL DE ESGOTO SANITÁRIO.</t>
  </si>
  <si>
    <t>89744</t>
  </si>
  <si>
    <t>TE, PVC, SERIE NORMAL, ESGOTO PREDIAL, DN 100 X 100 MM, JUNTA ELÁSTICA , FORNECIDO E INSTALADO EM PRUMADA DE ESGOTO SANITÁRIO OU VENTILAÇÃO.</t>
  </si>
  <si>
    <t>89833</t>
  </si>
  <si>
    <t>ADAPTADOR PVC SOLDAVEL COM FLANGES E ANEL PARA CAIXA D'AGUA 20MMX1/2" - FORNECIMENTO E INSTALACAO</t>
  </si>
  <si>
    <t>72783</t>
  </si>
  <si>
    <t>ADAPTADOR PVC SOLDAVEL COM FLANGES E ANEL PARA CAIXA D'AGUA 32MMX1" FORNECIMENTO E INSTALACAO</t>
  </si>
  <si>
    <t>72785</t>
  </si>
  <si>
    <t>ADAPTADOR CURTO COM BOLSA E ROSCA PARA REGISTRO, PVC, SOLDÁVEL, DN 25M M X 3/4, INSTALADO EM RAMAL OU SUB-RAMAL DE ÁGUA FORNECIMENTO E INSTALAÇÃO.</t>
  </si>
  <si>
    <t>89383</t>
  </si>
  <si>
    <t>JOELHO 90 GRAUS, PVC, SERIE NORMAL, ESGOTO PREDIAL, DN 40 MM, JUNTA SOLDÁVEL, FORNECIDO E INSTALADO EM RAMAL DE DESCARGA OU RAMAL DE ESGOTO SANITÁRIO.</t>
  </si>
  <si>
    <t>89724</t>
  </si>
  <si>
    <t>TE, PVC, SERIE NORMAL, ESGOTO PREDIAL, DN 50 X 50 MM, JUNTA ELÁSTICA, FORNECIDO E INSTALADO EM RAMAL DE DESCARGA OU RAMAL DE ESGOTO SANITÁRIO</t>
  </si>
  <si>
    <t>89784</t>
  </si>
  <si>
    <t>JOELHO 90 GRAUS, PVC, SERIE NORMAL, ESGOTO PREDIAL, DN 50 MM, JUNTA ELÁSTICA, FORNECIDO E INSTALADO EM RAMAL DE DESCARGA OU RAMAL DE ESGOTO SANITÁRIO.</t>
  </si>
  <si>
    <t>89731</t>
  </si>
  <si>
    <t>TUBO PVC, SERIE NORMAL, ESGOTO PREDIAL, DN 40 MM, FORNECIDO E INSTALADO EM RAMAL DE DESCARGA OU RAMAL DE ESGOTO SANITÁRIO.</t>
  </si>
  <si>
    <t>89711</t>
  </si>
  <si>
    <t>TUBO PVC, SERIE NORMAL, ESGOTO PREDIAL, DN 50 MM, FORNECIDO E INSTALADO EM RAMAL DE DESCARGA OU RAMAL DE ESGOTO SANITÁRIO.</t>
  </si>
  <si>
    <t>TUBO PVC, SERIE NORMAL, ESGOTO PREDIAL, DN 100 MM, FORNECIDO E INSTALADO EM RAMAL DE DESCARGA OU RAMAL DE ESGOTO SANITÁRIO.</t>
  </si>
  <si>
    <t>74104/001</t>
  </si>
  <si>
    <t>CAIXA DE PASSAGEM (INSPEÇÃO) EM ALVENARIA DE TIJOLO MACIÇO 60X60X60CM, REVESTIDA INTERNAMENTO COM BARRA LISA (CIMENTO E AREIA, TRAÇO 1:4) E=2,0CM, COM TAMPA PRÉ-MOLDADA DE CONCRETO E FUNDO DE CONCRETO 15MPA TIPO C - ESCAVAÇÃO E CONFECÇÃO 74166 CAIXA DE PASSAGEM.</t>
  </si>
  <si>
    <t>KIT CAVALETE PVC COM REGISTRO 1/2" - FORNECIMENTO E INSTALAÇÃO</t>
  </si>
  <si>
    <t>73827/001</t>
  </si>
  <si>
    <t>CAIXA PARA HIDROMETRO CONCRETO PRE-MOLDADO - FORNECIMENTO E INSTALACAO</t>
  </si>
  <si>
    <t>74102/001</t>
  </si>
  <si>
    <t>CHUVEIRO ELETRICO COMUM CORPO PLASTICO TIPO DUCHA, FORNECIMENTO E INSTALACAO</t>
  </si>
  <si>
    <t>9535</t>
  </si>
  <si>
    <t>MISTURADOR MONOCOMANDO PARA CHUVEIRO, BASE BRUTA E ACABAMENTO CROMOADO , FORNECIDO E INSTALADO EM RAMAL DE ÁGUA.</t>
  </si>
  <si>
    <t>89354</t>
  </si>
  <si>
    <t>VASO SANITARIO SIFONADO LOUÇA BRANCA PADRAO POPULAR, COM CONJUNTO PARA FIXAÇAO PARA VASO SANITÁRIO COM PARAFUSO, ARRUELA E BUCHA - FORNECIMENTO E INSTALACAO + ASSENTO (00000377)</t>
  </si>
  <si>
    <t>TORNEIRA DE BOIA REAL 1/2 COM BALAO METALICO - FORNECIMENTO E INSTALACAO</t>
  </si>
  <si>
    <t>74058/001</t>
  </si>
  <si>
    <t>RALO SIFONADO, PVC, DN 100 X 40 MM, JUNTA SOLDÁVEL, FORNECIDO E INSTALADO EM RAMAL DE DESCARGA OU EM RAMAL DE ESGOTO SANITÁRIO + TAMPA INOX (00011730)</t>
  </si>
  <si>
    <t>INTERRUPTOR SIMPLES DE EMBUTIR 10A/250V 1 TECLA, SEM PLACA - FORNECIMENTO E INSTALACAO.</t>
  </si>
  <si>
    <t>72331</t>
  </si>
  <si>
    <t>INTERRUPTOR SIMPLES DE EMBUTIR 10A/250V 2 TECLAS, COM PLACA - FORNECIMENTO E INSTALACAO</t>
  </si>
  <si>
    <t>72332</t>
  </si>
  <si>
    <t>INTERRUPTOR SIMPLES DE EMBUTIR 10A/250V 3 TECLAS, COM PLACA - FORNECIMENTO E INSTALACAO</t>
  </si>
  <si>
    <t>83467</t>
  </si>
  <si>
    <t>TOMADA DE EMBUTIR 2P+T 10A/250V C/ PLACA - FORNECIMENTO E INSTALACAO</t>
  </si>
  <si>
    <t>83540</t>
  </si>
  <si>
    <t>INTERRUPTOR PARALELO COM 1 TOMADA UNIVERSAL CONJUGADOS S/ PLACA - FORNECIMENTO E INSTALACAO</t>
  </si>
  <si>
    <t>84226</t>
  </si>
  <si>
    <t>LUMINARIA TIPO CALHA, DE SOBREPOR, COM REATOR DE PARTIDA RAPIDA E LAMPADA FLUORESCENTE 2X20W, COMPLETA, FORNECIMENTO E INSTALACAO</t>
  </si>
  <si>
    <t>73953/002</t>
  </si>
  <si>
    <t>LUMINARIA TIPO CALHA, DE SOBREPOR, COM REATOR DE PARTIDA RAPIDA E LAMPADA FLUORESCENTE 2X40W, COMPLETA, FORNECIMENTO E INSTALACAO</t>
  </si>
  <si>
    <t>73953/006</t>
  </si>
  <si>
    <t>LUMINARIA GLOBO VIDRO LEITOSO/PLAFONIER/BOCAL/LAMPADA FLUORESCENTE 40W</t>
  </si>
  <si>
    <t>74041/002</t>
  </si>
  <si>
    <t>LUMINÁRIA TIPO TARTARUGA BLINDADA PARA LÂMPADA INCANDESCENTE DE 60 W, COMPLETA</t>
  </si>
  <si>
    <t>ELE-LUM-053</t>
  </si>
  <si>
    <t>CABO DE COBRE ISOLADO PVC 450/750V 1,5MM2 RESISTENTE A CHAMA - FORNECIMENTO E INSTALACAO</t>
  </si>
  <si>
    <t>73860/007</t>
  </si>
  <si>
    <t>CABO DE COBRE ISOLADO PVC 450/750V 2,5MM2 RESISTENTE A CHAMA - FORNECIMENTO E INSTALACAO</t>
  </si>
  <si>
    <t>73860/008</t>
  </si>
  <si>
    <t>CABO DE COBRE ISOLADO PVC 450/750V 4MM2 RESISTENTE A CHAMA - FORNECIMENTO E INSTALACAO</t>
  </si>
  <si>
    <t>73860/009</t>
  </si>
  <si>
    <t>CABO DE COBRE ISOLADO PVC 450/750V 6MM2 RESISTENTE A CHAMA - FORNECIMENTO E INSTALACAO</t>
  </si>
  <si>
    <t>73860/010</t>
  </si>
  <si>
    <t>CABO DE COBRE ISOLADO PVC 450/750V 10MM2 RESISTENTE A CHAMA - FORNECIMENTO E INSTALACAO</t>
  </si>
  <si>
    <t>73860/011</t>
  </si>
  <si>
    <t>CABO DE COBRE ISOLADO PVC 450/750V 16MM2 RESISTENTE A CHAMA - FORNECIMENTO E INSTALACAO</t>
  </si>
  <si>
    <t>73860/012</t>
  </si>
  <si>
    <t>DISJUNTOR TERMOMAGNETICO MONOPOLAR PADRAO NEMA (AMERICANO) 10 A 30A 24 0V, FORNECIMENTO E INSTALACAO</t>
  </si>
  <si>
    <t>74130/001</t>
  </si>
  <si>
    <t>DISJUNTOR TERMOMAGNETICO MONOPOLAR PADRAO NEMA (AMERICANO) 35 A 50A 24 0V, FORNECIMENTO E INSTALACAO</t>
  </si>
  <si>
    <t>74130/002</t>
  </si>
  <si>
    <t>DISJUNTOR TERMOMAGNETICO BIPOLAR PADRAO NEMA (AMERICANO) 10 A 50A 240V, FORNECIMENTO E INSTALACAO</t>
  </si>
  <si>
    <t>74130/003</t>
  </si>
  <si>
    <t>74130/004</t>
  </si>
  <si>
    <t>QUADRO DE DISTRIBUICAO DE ENERGIA DE EMBUTIR, EM CHAPA METALICA, PARA 24 DISJUNTORES TERMOMAGNETICOS, COM BARRAMENTO TRIFASICO E NEUTRO, FORNECIMENTO E INSTALACAO</t>
  </si>
  <si>
    <t>74131/005</t>
  </si>
  <si>
    <t>QUADRO DE DISTRIBUICAO PARA TELEFONE N.2, 20X20X12CM EM CHAPA METALICA, DE EMBUTIR, SEM ACESSORIOS, PADRAO TELEBRAS, FORNECIMENTO E INSTALACAO</t>
  </si>
  <si>
    <t>83371</t>
  </si>
  <si>
    <t>TOMADA PARA TELEFONE DE 4 POLOS PADRAO TELEBRAS - FORNECIMENTO E INSTALACAO</t>
  </si>
  <si>
    <t>72337</t>
  </si>
  <si>
    <t>CABO TELEFONICO CTP-APL-50, 10 PARES (USO EXTERNO) - FORNECIMENTO E INSTALACAO</t>
  </si>
  <si>
    <t>73690</t>
  </si>
  <si>
    <t>CAIXA ENTERRADA PARA INSTALACOES TELEFONICAS TIPO R1 0,60X0,35X0,50M EM BLOCOS DE CONCRETO ESTRUTURAL</t>
  </si>
  <si>
    <t>73749/001</t>
  </si>
  <si>
    <t>HASTE COPERWELD 3/4" X 3,00M COM CONECTOR</t>
  </si>
  <si>
    <t>83484</t>
  </si>
  <si>
    <t>DISJUNTOR TERMOMAGNETICO TRIPOLAR PADRAO NEMA (AMERICANO) 10 A 60A 240 V, FORNECIMENTO E INSTALACAO</t>
  </si>
  <si>
    <t>ELETRODUTO DE PVC FLEXIVEL CORRUGADO DN 20MM (3/4") FORNECIMENTO E INSTALACAO</t>
  </si>
  <si>
    <t>72934</t>
  </si>
  <si>
    <t>CAIXA DE PASSAGEM PVC 4X4" - FORNECIMENTO E INSTALACAO</t>
  </si>
  <si>
    <t>83386</t>
  </si>
  <si>
    <t>CAIXA DE PASSAGEM PVC 4X2" - FORNECIMENTO E INSTALACAO</t>
  </si>
  <si>
    <t>83387</t>
  </si>
  <si>
    <t>PADRÃO CEMIG AÉREO TIPO D4, 27,1 &lt;= DEMANDA &lt;= 38 KVA, TRIFÁSICO</t>
  </si>
  <si>
    <t>ELE-PAD-020</t>
  </si>
  <si>
    <t>BANCADA DE GRANITO CINZA POLIDO 150X60CM, COM CUBA DE EMBUTIR DE AÇO INOXIDÁVEL MÉDIA, VÁLVULA AMERICANA EM METAL CROMADO, SIFÃO FLEXÍVEL EMPVC, ENGATE FLEXÍVEL 30CM, TORNEIRA DE MESA CROMADA TUBO MÓVEL PADRÃO ALTO - FORNEC. E INSTAL.</t>
  </si>
  <si>
    <t>86944</t>
  </si>
  <si>
    <t>BARRA DE APOIO LAVATÓRIO DE CANTO, EM ACO INOX POLIDO, DIAMETRO MINIMO 3 CM</t>
  </si>
  <si>
    <t>00036212</t>
  </si>
  <si>
    <t>BARRA DE APOIO RETA, EM ACO INOX POLIDO, COMPRIMENTO 90 CM, DIAMETRO MINIMO 3 CM</t>
  </si>
  <si>
    <t>00036206</t>
  </si>
  <si>
    <t>LIMPEZA FINAL DA OBRA</t>
  </si>
  <si>
    <t>9537</t>
  </si>
  <si>
    <t>1.4</t>
  </si>
  <si>
    <t>3.5</t>
  </si>
  <si>
    <t>4.2</t>
  </si>
  <si>
    <t>4.3</t>
  </si>
  <si>
    <t>4.4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</si>
  <si>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</si>
  <si>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</si>
  <si>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</si>
  <si>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</si>
  <si>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</si>
  <si>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</si>
  <si>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</si>
  <si>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</si>
  <si>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</si>
  <si>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</si>
  <si>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</si>
  <si>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</si>
  <si>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</si>
  <si>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</si>
  <si>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</si>
  <si>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</si>
  <si>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</si>
  <si>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</si>
  <si>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</si>
  <si>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</si>
  <si>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</si>
  <si>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</si>
  <si>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</si>
  <si>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</si>
  <si>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</si>
  <si>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</si>
  <si>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7.2</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</si>
  <si>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</si>
  <si>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</si>
  <si>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</si>
  <si>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</si>
  <si>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</si>
  <si>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</si>
  <si>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</si>
  <si>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</si>
  <si>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</si>
  <si>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</si>
  <si>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</si>
  <si>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</si>
  <si>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</si>
  <si>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</si>
  <si>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</si>
  <si>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</si>
  <si>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</si>
  <si>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</si>
  <si>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</si>
  <si>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</si>
  <si>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</si>
  <si>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</si>
  <si>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</si>
  <si>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</si>
  <si>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</si>
  <si>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PLANILHA ORÇAMENTÁRIA - REMANESCENTE DE OBRA</t>
  </si>
  <si>
    <t>PLACA DE OBRA EM CHAPA DE ACO GALVANIZADO</t>
  </si>
  <si>
    <t>74209/001</t>
  </si>
  <si>
    <t>89798</t>
  </si>
  <si>
    <t>89800</t>
  </si>
  <si>
    <t>KIT DE PORTA DE MADEIRA PARA PINTURA, SEMI-OCA (LEVE OU MÉDIA), PADRÃO MÉDIO, 110X210CM, ESPESSURA DE 3,5CM, ITENS INCLUSOS: DOBRADIÇAS, MONTAGEM E INSTALAÇÃO DO BATENTE, FECHADURA COM EXECUÇÃO DO FURO FORNECIMENTO E INSTALAÇÃO. (PROPORCIONAL)</t>
  </si>
  <si>
    <t>87251</t>
  </si>
  <si>
    <t>REVESTIMENTO CERÂMICO PARA PISO COM PLACAS TIPO GRÊS DE DIMESSÕES 45X45 CM APLICADA EM AMBIENTES DE ÁREA MAIOR QUE 10 M²</t>
  </si>
  <si>
    <t>87705</t>
  </si>
  <si>
    <t>CONTRAPISO EM ARGAMASSA TRAÇO 1:4 (CIMENTO E AREIA), PREPARO MECÂMICO COM BETONEIRA 400 L, APLICADO EM AREAS SECAS MAIORES QUE 10 M² SOBRE LAJE, NÃO ADERIDO, ESPESSURA 4 CM, ACABAMENTO REFORÇADO.</t>
  </si>
  <si>
    <t>PROPOSTA COMERCIAL</t>
  </si>
  <si>
    <t>CRONOGRAMA FÍSICO-FINANCEIRO</t>
  </si>
  <si>
    <t>PRAZO DA OBRA: 06 MESES</t>
  </si>
  <si>
    <t>ETAPAS/DESCRIÇÃO</t>
  </si>
  <si>
    <t>FÍSICO/ FINANCEIRO</t>
  </si>
  <si>
    <t>TOTAL  ETAPAS</t>
  </si>
  <si>
    <t>MÊS 1</t>
  </si>
  <si>
    <t>MÊS 2</t>
  </si>
  <si>
    <t>MÊS 3</t>
  </si>
  <si>
    <t>MÊS 4</t>
  </si>
  <si>
    <t>MÊS 5</t>
  </si>
  <si>
    <t>MÊS 6</t>
  </si>
  <si>
    <t>Físico %</t>
  </si>
  <si>
    <t>Financeiro</t>
  </si>
  <si>
    <t>10</t>
  </si>
  <si>
    <t xml:space="preserve"> </t>
  </si>
  <si>
    <t>Observações:</t>
  </si>
  <si>
    <t>ENG. SÉRGIO RENATO SILVA DE SÁ</t>
  </si>
  <si>
    <t>CREA MG 108.066/D</t>
  </si>
  <si>
    <t>SIDINEY PEREIRA DA SILVA - PREFEITO MUNICIPAL</t>
  </si>
  <si>
    <t>LOCAL: TAMBORIL</t>
  </si>
  <si>
    <t>RODAPE CERÂMICO, ALTURA 10CM</t>
  </si>
  <si>
    <t>5.4</t>
  </si>
  <si>
    <t>74111/1</t>
  </si>
  <si>
    <t>SOLEIRA DE GRANITO - PORTAS</t>
  </si>
  <si>
    <t>BDI:</t>
  </si>
  <si>
    <t>SERGIO RENATO SILVA DE SÁ</t>
  </si>
  <si>
    <t>ENGENHEIRO CIVIL</t>
  </si>
  <si>
    <t>Item</t>
  </si>
  <si>
    <t>Total Geral</t>
  </si>
  <si>
    <t>m³</t>
  </si>
  <si>
    <t>Unid.</t>
  </si>
  <si>
    <t>Valor Total</t>
  </si>
  <si>
    <t>Quant. Prevista</t>
  </si>
  <si>
    <t>und</t>
  </si>
  <si>
    <t>PAREDES E PAINÉIS</t>
  </si>
  <si>
    <t>SERVIÇOS PRELIMINARES</t>
  </si>
  <si>
    <t>Placa da obra - padrão governo federal</t>
  </si>
  <si>
    <t>Instalações provsórias de esgoto</t>
  </si>
  <si>
    <t>un</t>
  </si>
  <si>
    <t>Instalações provsórias de energia</t>
  </si>
  <si>
    <t>instalações provisórias de água</t>
  </si>
  <si>
    <t>1.5</t>
  </si>
  <si>
    <t>Forma plana chapa compensada plastificada, esp.=12mm util. 5x</t>
  </si>
  <si>
    <t>Concreto armado fck 25 Mpa, usinado, inclusive lançamento</t>
  </si>
  <si>
    <t>Impermeabilização com tinta betuminosa em fundações</t>
  </si>
  <si>
    <t>Alvenaria de tijolo cerâmico (9x19x24)cm, e=0,09m, com argamassa (traço 1:2:8 - cimento/cal/areia), junta de 2,0cm</t>
  </si>
  <si>
    <t>Alvenaria de tijolo cerâmico (9x19x24)cm, e=0,19m, com argamassa (traço 1:2:8 - cimento/cal/areia), junta de 2,0cm</t>
  </si>
  <si>
    <t>Alvenaria de tijolo cerâmico (4x9x17)cm, e=0,04m, com argamassa (traço 1:2:8 - cimento/cal/areia), junta de 2,0cm</t>
  </si>
  <si>
    <t>Estrutura de aço em arco vão de 30m</t>
  </si>
  <si>
    <t>Porta de madeira (1,00x2,10 m) com bandeira(1,00xo,80 m)- inclusive ferragens, conforme projeto de esquadrias</t>
  </si>
  <si>
    <t>Porta de madeira (0,90x2,10 m)- inclusive ferragens, conforme projeto de esquadrias</t>
  </si>
  <si>
    <t>Porta de madeira - Banheiros e Sanitários (0,60 m )completa inclusive targeta metálica</t>
  </si>
  <si>
    <t>Porta de madeira - Banheiros e Sanitários (0,60 m )completa inclusive targeta metálica - WC PNE</t>
  </si>
  <si>
    <t>ESQUADRIAS</t>
  </si>
  <si>
    <t>8.5</t>
  </si>
  <si>
    <t>Chapisco c/ argamassa de cimento e areia s/ peneirar traço 1:3 esp.= 5mm p/ parede</t>
  </si>
  <si>
    <t xml:space="preserve">Emboço c/ argamassa de cimento e areia s/ peneirar traço 1:7 </t>
  </si>
  <si>
    <t>Reboco c/argamassa pré-fabricada, adesivo de alta resistência p/tinta epóxi esp= 5mm p/parede</t>
  </si>
  <si>
    <t>Revestimento cerâmico de paredes PEI IV - cerâmica 20 x 20 cm - incl. Rejunte - conforme projeto</t>
  </si>
  <si>
    <t>Revestimento cerâmico de paredes PEI IV - cerâmica 10 x 10 cm - incl. Rejunte - conforme projeto</t>
  </si>
  <si>
    <t>PISOS</t>
  </si>
  <si>
    <t>Piso em concreto armado com tela e juntas de dilatação (esp.=10cm)</t>
  </si>
  <si>
    <t>Piso em concreto simples desempolado (esp.= 10cm), inclusive contrapiso</t>
  </si>
  <si>
    <t>m</t>
  </si>
  <si>
    <t>9.2</t>
  </si>
  <si>
    <t>9.3</t>
  </si>
  <si>
    <t>9.4</t>
  </si>
  <si>
    <t>9.5</t>
  </si>
  <si>
    <t>10.1</t>
  </si>
  <si>
    <t>10.2</t>
  </si>
  <si>
    <t>10.3</t>
  </si>
  <si>
    <t>10.4</t>
  </si>
  <si>
    <t>10.5</t>
  </si>
  <si>
    <t>10.6</t>
  </si>
  <si>
    <t>10.7</t>
  </si>
  <si>
    <t>10.8</t>
  </si>
  <si>
    <t>Aplicação de selador acrílico</t>
  </si>
  <si>
    <t>Demarcação de quadra com tinta arílica</t>
  </si>
  <si>
    <t>Pintura c/ primer epoxi em estrutura de aço carbono 25 micra com revólver</t>
  </si>
  <si>
    <t>Pintura de acabamento com aplicação de 02 demãos de tinta acrílica</t>
  </si>
  <si>
    <t>Pintura de piso com tinta à base de resina epóxi</t>
  </si>
  <si>
    <t>Pintura em tinta PVA latex (2demãos), inclusive emassamento</t>
  </si>
  <si>
    <t>10.0</t>
  </si>
  <si>
    <t>11.0</t>
  </si>
  <si>
    <t>11.1</t>
  </si>
  <si>
    <t>11.2</t>
  </si>
  <si>
    <t>11.4</t>
  </si>
  <si>
    <t>11.5</t>
  </si>
  <si>
    <t>INSTALAÇÕES HIDRAULICAS</t>
  </si>
  <si>
    <t>INSTALAÇÕES SANITÁRIAS</t>
  </si>
  <si>
    <t>DRENAGEM PLUVIAL</t>
  </si>
  <si>
    <t>Calha em chapa de aço galvanizado nº24</t>
  </si>
  <si>
    <t>Tubo de queda - água pluvial DN=150 mm</t>
  </si>
  <si>
    <t>Ralo hemisférico tipo "abacaxi" com tela de aço com funil de saída cônico</t>
  </si>
  <si>
    <t>Canaleta de concreto c/ tampa removível em chapa de aço (0,25 x 0,25 x 0,25m)</t>
  </si>
  <si>
    <t>12.0</t>
  </si>
  <si>
    <t>12.1</t>
  </si>
  <si>
    <t>12.2</t>
  </si>
  <si>
    <t>12.3</t>
  </si>
  <si>
    <t>12.4</t>
  </si>
  <si>
    <t>12.5</t>
  </si>
  <si>
    <t>12.6</t>
  </si>
  <si>
    <t>12.7</t>
  </si>
  <si>
    <t>12.8</t>
  </si>
  <si>
    <t>12.9</t>
  </si>
  <si>
    <t>12.10</t>
  </si>
  <si>
    <t>12.11</t>
  </si>
  <si>
    <t>12.12</t>
  </si>
  <si>
    <t>12.13</t>
  </si>
  <si>
    <t>12.14</t>
  </si>
  <si>
    <t>12.15</t>
  </si>
  <si>
    <t>12.16</t>
  </si>
  <si>
    <t>12.17</t>
  </si>
  <si>
    <t>12.18</t>
  </si>
  <si>
    <t>12.19</t>
  </si>
  <si>
    <t>12.20</t>
  </si>
  <si>
    <t>12.21</t>
  </si>
  <si>
    <t>13.0</t>
  </si>
  <si>
    <t>13.1</t>
  </si>
  <si>
    <t>13.2</t>
  </si>
  <si>
    <t>13.3</t>
  </si>
  <si>
    <t>13.4</t>
  </si>
  <si>
    <t>13.5</t>
  </si>
  <si>
    <t>14.0</t>
  </si>
  <si>
    <t>14.1</t>
  </si>
  <si>
    <t>14.2</t>
  </si>
  <si>
    <t>14.3</t>
  </si>
  <si>
    <t>14.4</t>
  </si>
  <si>
    <t>14.5</t>
  </si>
  <si>
    <t>14.6</t>
  </si>
  <si>
    <t>14.7</t>
  </si>
  <si>
    <t>14.8</t>
  </si>
  <si>
    <t>14.9</t>
  </si>
  <si>
    <t>14.10</t>
  </si>
  <si>
    <t>14.11</t>
  </si>
  <si>
    <t>14.12</t>
  </si>
  <si>
    <t>INSTALAÇÕES ELÉTRICAS 127/220</t>
  </si>
  <si>
    <t>Condutor de cobre unipolar, isolação em PVC/70ºC, camada de proteção em PVC, não propagador de chamas, classe de tensão 750V, encordoamento classe 5, flexível, com seção 2,5 mm²</t>
  </si>
  <si>
    <t>Condutor de cobre unipolar, isolação em PVC/70ºC, camada de proteção em PVC, não propagador de chamas, classe de tensão 750V, encordoamento classe 5, flexível, com seção 4 mm²</t>
  </si>
  <si>
    <t>Condutor de cobre unipolar, isolação em PVC/70ºC, camada de proteção em PVC, não propagador de chamas, classe de tensão 750V, encordoamento classe 5, flexível, com seção 16 mm²</t>
  </si>
  <si>
    <t>Condutor de cobre unipolar, isolação em PVC/70ºC, camada de proteção em PVC, não propagador de chamas, classe de tensão 1000V, encordoamento classe 5, flexível, com seção 35 mm²</t>
  </si>
  <si>
    <t>Interruptor 1 tecla simples</t>
  </si>
  <si>
    <t>Disjuntor termomagnético monopolar 10 A, padrão DIN (linha branca)</t>
  </si>
  <si>
    <t>Disjuntor termomagnético monopolar 20 A, padrão DIN (linha branca)</t>
  </si>
  <si>
    <t>Disjuntor termomagnético monopolar 25 A, padrão DIN (linha branca)</t>
  </si>
  <si>
    <t>Disjuntor termomagnético monopolar 150 A, padrão DIN (linha branca)</t>
  </si>
  <si>
    <t>Disjuntor termomagnético monopolar 175 A, padrão DIN (linha branca)</t>
  </si>
  <si>
    <t>Dispositivo residual diferencial - DR 125A In 30 Ma</t>
  </si>
  <si>
    <t>Quadro de distribuição de embutir, com barramento, em chapa de aço, para 4 disjuntores unipolares + 8 bipolares + 1 tripolar + 1 DR, padrão europeu (linha branca), inclusive disjuntores</t>
  </si>
  <si>
    <t>Quadro de distribuição de embutir, com barramento, em chapa de aço, para 1 disjuntor unipolar + 5 bipolares + 2 tripolares, padrão europeu (linha branca), inclusive disjuntores</t>
  </si>
  <si>
    <t>Eletroduto de pvc rígido roscável, 1", inclusive curvas</t>
  </si>
  <si>
    <t>Eletroduto de pvc rígido roscável, 3/4", inclusive curvas</t>
  </si>
  <si>
    <t>Eletroduto de pvc rígido roscável, 1.1/2", inclusive curvas</t>
  </si>
  <si>
    <t>Eletroduto de ferro galvanizado d=3/4" - inclusive braçadeiras</t>
  </si>
  <si>
    <t>Eletroduto de ferro galvanizado d=1" - inclusive braçadeiras</t>
  </si>
  <si>
    <t>Eletroduto de ferro galvanizado d=1.1/2" - inclusive braçadeiras</t>
  </si>
  <si>
    <t>Luminária calha sobrepor p/lamp.fluorescente 2x40w, completa, incl.reator eletronico e lâmpadas</t>
  </si>
  <si>
    <t>Luminária calha sobrepor p/lamp.fluorescente 1x40w, completa, incl.reator eletronico e lâmpadas</t>
  </si>
  <si>
    <t>Luminária blindada p/ alta pressão, linha industrial projetor hemético para lâmpada de luz mista de 500W, com proteção da lâmpada</t>
  </si>
  <si>
    <t>SPDA</t>
  </si>
  <si>
    <t>SERVIÇOS DIVERSOS</t>
  </si>
  <si>
    <t>Alambrado com tela de arame galvanizado fio 12 bwg, malha 2", revestido em pvc, fixada com tubos de ferro galvanizado 2"</t>
  </si>
  <si>
    <t>Portão em tubo de ferro galvanizado 2" e tela de arame galvanizado fio 12bwg, malha 2", revestido em pvc, inclusive dobradiças e fechadura</t>
  </si>
  <si>
    <t>Bancada em granito cinza andorinha para lavatório com testeiras - espessura 2cm, largura 50 cm, conforme projeto</t>
  </si>
  <si>
    <t>Banco de concreto armado polido (l=0,45m) sem arestas, conforme projeto</t>
  </si>
  <si>
    <t>Barra de apoio para deficiente em ferro galvanizado de 11/2", l = 140cm (bacia sanitária e mictório), inlusive parafusos de fixação e pintura</t>
  </si>
  <si>
    <t>Barra de apoio para deficiente em ferro galvanizado de 11/2", l = 80cm (bacia sanitária e mictório), inlusive parafusos de fixação e pintura</t>
  </si>
  <si>
    <t>Espelho plano 4mm</t>
  </si>
  <si>
    <t>Estrutura metálica c/tabelas de basquete</t>
  </si>
  <si>
    <t>cj</t>
  </si>
  <si>
    <t>Estrutura metálica de traves de futsal</t>
  </si>
  <si>
    <t>Estrutura metálica p/ rede de vôlei</t>
  </si>
  <si>
    <t>Soleira em granito cinza andorinha, l = 15 cm, e = 2 cm</t>
  </si>
  <si>
    <t>Limpeza geral</t>
  </si>
  <si>
    <t>SUPERESTRUTURA:PILAR</t>
  </si>
  <si>
    <t>kg</t>
  </si>
  <si>
    <t xml:space="preserve">Quadra Coberta c/ Vestiário Distrito de Simão Campos </t>
  </si>
  <si>
    <t>8.6</t>
  </si>
  <si>
    <t>8.7</t>
  </si>
  <si>
    <t>8.8</t>
  </si>
  <si>
    <t>9.6</t>
  </si>
  <si>
    <t>9.7</t>
  </si>
  <si>
    <t>9.8</t>
  </si>
  <si>
    <t>9.9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</si>
  <si>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</si>
  <si>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</si>
  <si>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</si>
  <si>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</si>
  <si>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</si>
  <si>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</si>
  <si>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</si>
  <si>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</si>
  <si>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</si>
  <si>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</si>
  <si>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</si>
  <si>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</si>
  <si>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</si>
  <si>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</si>
  <si>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</si>
  <si>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</si>
  <si>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</si>
  <si>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</si>
  <si>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</si>
  <si>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</si>
  <si>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</si>
  <si>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</si>
  <si>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</si>
  <si>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</si>
  <si>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</si>
  <si>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</si>
  <si>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</si>
  <si>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10.9</t>
  </si>
  <si>
    <t>10.10</t>
  </si>
  <si>
    <t>10.11</t>
  </si>
  <si>
    <t>10.12</t>
  </si>
  <si>
    <t>10.13</t>
  </si>
  <si>
    <t>10.14</t>
  </si>
  <si>
    <t>10.15</t>
  </si>
  <si>
    <t>10.16</t>
  </si>
  <si>
    <t>10.17</t>
  </si>
  <si>
    <t>12.22</t>
  </si>
  <si>
    <t>12.23</t>
  </si>
  <si>
    <t>12.24</t>
  </si>
  <si>
    <t>12.25</t>
  </si>
  <si>
    <t>12.26</t>
  </si>
  <si>
    <t>12.27</t>
  </si>
  <si>
    <t>12.28</t>
  </si>
  <si>
    <t>12.29</t>
  </si>
  <si>
    <t>12.30</t>
  </si>
  <si>
    <t>13.6</t>
  </si>
  <si>
    <t>Código</t>
  </si>
  <si>
    <t>Fonte</t>
  </si>
  <si>
    <t>74209/1</t>
  </si>
  <si>
    <t>SINAPI</t>
  </si>
  <si>
    <t>C2849</t>
  </si>
  <si>
    <t>SEINFRA</t>
  </si>
  <si>
    <t>73960/1</t>
  </si>
  <si>
    <t>C2851</t>
  </si>
  <si>
    <t>73935/2</t>
  </si>
  <si>
    <t>73988/1</t>
  </si>
  <si>
    <t>Elemento vazado de concreto (50x50x10cm) anti-chuva assentados com argamassa (cimento e areia traço 1:3)</t>
  </si>
  <si>
    <t>73937/3</t>
  </si>
  <si>
    <t>Telha metálica em chapa galvanizada e=0.5mm cor branca</t>
  </si>
  <si>
    <t>74106/1</t>
  </si>
  <si>
    <t>mercado</t>
  </si>
  <si>
    <t>73910/10</t>
  </si>
  <si>
    <t>74139/1</t>
  </si>
  <si>
    <t>Lastro de brita 1 compactada (esp. =6 cm)</t>
  </si>
  <si>
    <t>Piso cerâmico esmaltado PEI V - 40 x 40 cm  aplicado com argamassa industrializada - incl. rejunte - Branco antiderrapante - conforme projeto</t>
  </si>
  <si>
    <t>C1208</t>
  </si>
  <si>
    <t xml:space="preserve">Emassamento de lajes internas com massa PVA - 02 demãos </t>
  </si>
  <si>
    <t>73924/3</t>
  </si>
  <si>
    <t>Pintura esmalte 02 demãos para estrutura metálica e alambrado</t>
  </si>
  <si>
    <t>Adaptador PVC soldavel curto com bolsa rosca para registro 40mm</t>
  </si>
  <si>
    <t>Adaptador PVC soldavel curto com bolsa rosca para registro 25mm</t>
  </si>
  <si>
    <t>Adaptador PVC soldavel curto com bolsa rosca para registro 32mm</t>
  </si>
  <si>
    <t>Adaptador PVC soldavel curto com bolsa rosca para registro 50mm</t>
  </si>
  <si>
    <t>Bucha PVC de redução soldável curta 50mm - 40mm</t>
  </si>
  <si>
    <t>Bucha PVC de redução soldável longa 40mm - 25mm</t>
  </si>
  <si>
    <t>Registro de gaveta bruto, Ø 3/4"</t>
  </si>
  <si>
    <t>Registro de gaveta bruto, Ø 1 1/2"</t>
  </si>
  <si>
    <t>Registro de gaveta com canopla cromada 1 1/2"</t>
  </si>
  <si>
    <t>Registro de gaveta com canopla cromada 1 1/4"</t>
  </si>
  <si>
    <t>Registro de gaveta com canopla cromada 1"</t>
  </si>
  <si>
    <t>Registro de gaveta com canopla cromada 3/4"</t>
  </si>
  <si>
    <t>Registro de pressao com canopla Ø 3/4"</t>
  </si>
  <si>
    <t>Engate flexível plástico 1/2 - 30cm</t>
  </si>
  <si>
    <t>Luva soldável com rosca 25mm - 3/4"</t>
  </si>
  <si>
    <t>Luva soldável 32mm</t>
  </si>
  <si>
    <t>Luva redução soldável 40mm - 32mm</t>
  </si>
  <si>
    <t>Luva redução soldável 50mm - 40mm</t>
  </si>
  <si>
    <t>Tubo PVC soldável Ø 20 mm, inclusive conexões</t>
  </si>
  <si>
    <t>Tubo PVC soldável Ø 25 mm, inclusive conexões</t>
  </si>
  <si>
    <t>Tubo PVC soldável Ø 32 mm, inclusive conexões</t>
  </si>
  <si>
    <t>Tubo PVC soldável Ø 40 mm, inclusive conexões</t>
  </si>
  <si>
    <t>Tubo PVC soldável Ø 50 mm, inclusive conexões</t>
  </si>
  <si>
    <t>Válvula de descarga p/ vaso sanitário de 1.1/2"</t>
  </si>
  <si>
    <t>Joelho PCV soldavel 90º agua fria 25mm</t>
  </si>
  <si>
    <t>Joelho PCV soldavel 90º agua fria 50mm</t>
  </si>
  <si>
    <t>Joelho PCV soldavel 90º agua fria 32mm</t>
  </si>
  <si>
    <t>Joelho PCV de redução 90º soldavel 32mm - 25mm</t>
  </si>
  <si>
    <t>Joelho PVC soldável 90º com bucha de latão 40mm - 1 1/4"</t>
  </si>
  <si>
    <t>Joelho PVC de redução 90º soldável com bucha de latão 25mm - 1/2"</t>
  </si>
  <si>
    <t>Tê PVC de redução 90º soldável 32mm - 25mm</t>
  </si>
  <si>
    <t>Tê PVC de redução 90º soldável 50mm - 40mm</t>
  </si>
  <si>
    <t>União soldável 20mm</t>
  </si>
  <si>
    <t>União soldável 50mm</t>
  </si>
  <si>
    <t>Flange para caixa d'agua 25mm</t>
  </si>
  <si>
    <t>Flange para caixa d'agua 50mm</t>
  </si>
  <si>
    <t>C3738</t>
  </si>
  <si>
    <t>Caixa Sifonada 150x150x50mm</t>
  </si>
  <si>
    <t>Ralo Seco PVC 100mm - 40mm</t>
  </si>
  <si>
    <t>Terminal de Ventilação Série Normal 50mm</t>
  </si>
  <si>
    <t>Tubo de PVC Série Normal 100mm, fornec. e instalação, inclusive conexões</t>
  </si>
  <si>
    <t>Tubo de PVC Série Normal 40mm, fornec. e instalação, inclusive conexões</t>
  </si>
  <si>
    <t>Tubo de PVC Série Normal 50mm , fornec. e instalação, inclusive conexões</t>
  </si>
  <si>
    <t>Curva PVC 45º curta 100mm</t>
  </si>
  <si>
    <t>Curva PVC 90º curta 40mm</t>
  </si>
  <si>
    <t>Joelho PCV 45º esgoto 40 mm</t>
  </si>
  <si>
    <t>Joelho PCV 90º esgoto 100 mm</t>
  </si>
  <si>
    <t>Joelho PVC 90º com anel 40mm - 1 1/2"</t>
  </si>
  <si>
    <t>Junção PVC esgoto 100mm - 50mm</t>
  </si>
  <si>
    <t>Junção PVC esgoto 100mm - 100mm</t>
  </si>
  <si>
    <t>Junção PVC esgoto 50mm - 40 mm</t>
  </si>
  <si>
    <t>Sifão de copo 1" - 1 1/2"</t>
  </si>
  <si>
    <t>Válvula para lavatorio 1"</t>
  </si>
  <si>
    <t>Condulete em aluminio tipo T de 3/4", inclusive acessórios</t>
  </si>
  <si>
    <t>Condulete em aluminio tipo L de 3/4", inclusive acessórios</t>
  </si>
  <si>
    <t>Condulete em aluminio tipo TA de 3/4", inclusive acessórios</t>
  </si>
  <si>
    <t>Condulete em aluminio tipo XA de 3/4", inclusive acessórios</t>
  </si>
  <si>
    <t>73861/20</t>
  </si>
  <si>
    <t>73861/14</t>
  </si>
  <si>
    <t>Caixa de passagem  de ferro esmaltada 4x2" - fornecimento e instalação</t>
  </si>
  <si>
    <t>Caixa de passagem octogonal de ferro esmaltada 4x4" - fornecimento e instalação</t>
  </si>
  <si>
    <t>73860/8</t>
  </si>
  <si>
    <t>73860/9</t>
  </si>
  <si>
    <t>73860/12</t>
  </si>
  <si>
    <t>73860/14</t>
  </si>
  <si>
    <t>Tomada universal, 2P+T, 15A/250v, cor branca, completa</t>
  </si>
  <si>
    <t>Tomada universal, 2P+T, 20A/250V, cor branca, completa</t>
  </si>
  <si>
    <t>74130/1</t>
  </si>
  <si>
    <t>74130/3</t>
  </si>
  <si>
    <t>74130/6</t>
  </si>
  <si>
    <t>MERCADO</t>
  </si>
  <si>
    <t>74131/001</t>
  </si>
  <si>
    <t>74131/004</t>
  </si>
  <si>
    <t>73953/6</t>
  </si>
  <si>
    <t>73953/5</t>
  </si>
  <si>
    <t>C2459</t>
  </si>
  <si>
    <t>Caixa de inspeção 30x30 com tampa de ferro fundido</t>
  </si>
  <si>
    <t>Conector de bronze para haste 5/8"</t>
  </si>
  <si>
    <t>Cordoalha de cobre nu 35 mm²</t>
  </si>
  <si>
    <t>Terminal de pressão tipo prensa com 4 parafusos</t>
  </si>
  <si>
    <t>Haste tipo coopperweld 5/8" x 3m</t>
  </si>
  <si>
    <t>74244/1</t>
  </si>
  <si>
    <t>C4065</t>
  </si>
  <si>
    <t>C1347</t>
  </si>
  <si>
    <t>C1349</t>
  </si>
  <si>
    <t>C1351</t>
  </si>
  <si>
    <t>SINAP</t>
  </si>
  <si>
    <t>74125/1</t>
  </si>
  <si>
    <t>CORTE E DOBRA DE AÇO CA-60, DIÂMETRO DE 5,0 MM, UTILIZADO EM ESTRUTURAS DIVERSAS, EXCETO LAJES.</t>
  </si>
  <si>
    <t>ARMAÇÃO DE PILAR OU VIGA DE UMA ESTRUTURA CONVENCIONAL DE CONCRETO ARMADO EM UMA EDIFICAÇÃO TÉRREA OU SOBRADO UTILIZANDO AÇO CA-50 DE 10,0 M
M - MONTAGEM.</t>
  </si>
  <si>
    <t>Custo Unitário</t>
  </si>
  <si>
    <t>Preço Unitário</t>
  </si>
  <si>
    <t>BDI</t>
  </si>
  <si>
    <t>REVESTIMENTOS</t>
  </si>
  <si>
    <t>Caixa de inspeção de esgoto em alvenaria com tampa 80*80*80</t>
  </si>
  <si>
    <t>Tubo PVC 2" eletroduto</t>
  </si>
  <si>
    <t>Serviços</t>
  </si>
  <si>
    <t>Mês 1</t>
  </si>
  <si>
    <t>%</t>
  </si>
  <si>
    <t>R$</t>
  </si>
  <si>
    <t>Total</t>
  </si>
  <si>
    <t>Tot</t>
  </si>
  <si>
    <t>Mês 2</t>
  </si>
  <si>
    <t>Mês 3</t>
  </si>
  <si>
    <t>Mês 4</t>
  </si>
  <si>
    <t>Mês 5</t>
  </si>
  <si>
    <t>Mês 6</t>
  </si>
  <si>
    <t>Valor Total R$</t>
  </si>
  <si>
    <r>
      <t xml:space="preserve">                                                                                                                                                                                 </t>
    </r>
    <r>
      <rPr>
        <b/>
        <sz val="12"/>
        <rFont val="Arial"/>
        <family val="2"/>
      </rPr>
      <t>PREFEITURA  MUNICIPAL  DE SÃO JOÃO DA  PONTE</t>
    </r>
  </si>
  <si>
    <t xml:space="preserve">                                                        PLANILHA ORÇAMENTÁRIA DE CUSTOS</t>
  </si>
  <si>
    <t xml:space="preserve">                                                         PREFEITURA: DE  SÃO JOÃO DA  PONTE</t>
  </si>
  <si>
    <t xml:space="preserve">FOLHA Nº: </t>
  </si>
  <si>
    <t xml:space="preserve">                                                                                                                   OBRA: CONCLUSÃO DA CONTRUÇÃO DA QUADRA COBERTA SIMÃO CAMPOS</t>
  </si>
  <si>
    <t xml:space="preserve">DATA: </t>
  </si>
  <si>
    <t xml:space="preserve">                                                                     LOCAL: SIMÃO CAMPOS- ZONA RURAL MUNICIPIO</t>
  </si>
  <si>
    <t xml:space="preserve">FORMA DE EXECUÇÃO: </t>
  </si>
  <si>
    <t>(    )</t>
  </si>
  <si>
    <t>DIRETA</t>
  </si>
  <si>
    <t xml:space="preserve">   ( X  )   </t>
  </si>
  <si>
    <t xml:space="preserve">   INDIRETA   </t>
  </si>
  <si>
    <t xml:space="preserve">                              PRAZO DE EXECUÇÃO: </t>
  </si>
  <si>
    <t xml:space="preserve">                                                                                                                        OBRA: CONCLUSÃO DA CONTRUÇÃO DA QUADRA COBERTA SIMÃO CAMPOS</t>
  </si>
  <si>
    <t xml:space="preserve">                                                                          LOCAL: SIMÃO CAMPOS- ZONA RURAL MUNICIPIO</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</si>
</sst>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quot;??_);_(@_)"/>
    <numFmt numFmtId="165" formatCode="\1#,##0"/>
    <numFmt numFmtId="166" formatCode="&quot;R$ &quot;#,##0.00"/>
  </numFmts>
  <fonts count="60">
    <font>
      <sz val="10"/>
      <name val="Arial"/>
      <family val="0"/>
    </font>
    <font>
      <sz val="11"/>
      <color indexed="8"/>
      <name val="Calibri"/>
      <family val="2"/>
    </font>
    <font>
      <sz val="8"/>
      <name val="Arial"/>
      <family val="2"/>
    </font>
    <font>
      <b/>
      <sz val="12"/>
      <name val="Arial"/>
      <family val="2"/>
    </font>
    <font>
      <sz val="12"/>
      <name val="Arial"/>
      <family val="2"/>
    </font>
    <font>
      <b/>
      <sz val="8"/>
      <name val="Arial"/>
      <family val="2"/>
    </font>
    <font>
      <sz val="6"/>
      <name val="Arial"/>
      <family val="2"/>
    </font>
    <font>
      <b/>
      <sz val="11"/>
      <name val="Arial"/>
      <family val="2"/>
    </font>
    <font>
      <b/>
      <sz val="14"/>
      <name val="Arial"/>
      <family val="2"/>
    </font>
    <font>
      <sz val="11"/>
      <name val="Arial"/>
      <family val="2"/>
    </font>
    <font>
      <sz val="11"/>
      <name val="Century Gothic"/>
      <family val="2"/>
    </font>
    <font>
      <b/>
      <sz val="11"/>
      <name val="Century Gothic"/>
      <family val="2"/>
    </font>
    <font>
      <sz val="10"/>
      <name val="Arial Narrow"/>
      <family val="2"/>
    </font>
    <font>
      <b/>
      <sz val="10"/>
      <name val="Arial Narrow"/>
      <family val="2"/>
    </font>
    <font>
      <sz val="9"/>
      <color indexed="8"/>
      <name val="Arial Narrow"/>
      <family val="2"/>
    </font>
    <font>
      <sz val="9"/>
      <name val="Arial Narrow"/>
      <family val="2"/>
    </font>
    <font>
      <b/>
      <sz val="9"/>
      <color indexed="8"/>
      <name val="Arial Narrow"/>
      <family val="2"/>
    </font>
    <font>
      <sz val="8"/>
      <name val="Arial Narrow"/>
      <family val="2"/>
    </font>
    <font>
      <b/>
      <sz val="9"/>
      <name val="Arial Narrow"/>
      <family val="2"/>
    </font>
    <font>
      <b/>
      <sz val="10"/>
      <name val="Arial"/>
      <family val="2"/>
    </font>
    <font>
      <b/>
      <sz val="10"/>
      <name val="Century Gothic"/>
      <family val="2"/>
    </font>
    <font>
      <sz val="10"/>
      <name val="Arial1"/>
      <family val="0"/>
    </font>
    <font>
      <sz val="14"/>
      <name val="Arial"/>
      <family val="2"/>
    </font>
    <font>
      <b/>
      <sz val="11"/>
      <color indexed="9"/>
      <name val="Arial"/>
      <family val="2"/>
    </font>
    <font>
      <sz val="11"/>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Arial"/>
      <family val="2"/>
    </font>
    <font>
      <sz val="11"/>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tint="-0.04997999966144562"/>
        <bgColor indexed="64"/>
      </patternFill>
    </fill>
    <fill>
      <patternFill patternType="solid">
        <fgColor theme="0"/>
        <bgColor indexed="64"/>
      </patternFill>
    </fill>
    <fill>
      <patternFill patternType="solid">
        <fgColor theme="1"/>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medium"/>
      <right/>
      <top style="thin"/>
      <bottom style="thin"/>
    </border>
    <border>
      <left style="thin"/>
      <right style="medium"/>
      <top style="thin"/>
      <bottom style="thin"/>
    </border>
    <border>
      <left style="medium"/>
      <right style="thin"/>
      <top style="thin"/>
      <bottom style="thin"/>
    </border>
    <border>
      <left style="medium"/>
      <right/>
      <top style="thin"/>
      <bottom/>
    </border>
    <border>
      <left style="thin"/>
      <right/>
      <top style="thin"/>
      <bottom/>
    </border>
    <border>
      <left/>
      <right style="thin"/>
      <top style="thin"/>
      <bottom/>
    </border>
    <border>
      <left style="thin"/>
      <right style="medium"/>
      <top style="thin"/>
      <bottom/>
    </border>
    <border>
      <left style="medium"/>
      <right style="medium"/>
      <top style="medium"/>
      <bottom style="medium"/>
    </border>
    <border>
      <left style="medium"/>
      <right style="thin"/>
      <top/>
      <bottom style="thin"/>
    </border>
    <border>
      <left style="thin"/>
      <right/>
      <top/>
      <bottom style="thin"/>
    </border>
    <border>
      <left/>
      <right style="thin"/>
      <top/>
      <bottom style="thin"/>
    </border>
    <border>
      <left style="thin"/>
      <right style="thin"/>
      <top/>
      <bottom style="thin"/>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hair"/>
      <bottom style="hair"/>
    </border>
    <border>
      <left style="thin"/>
      <right style="thin"/>
      <top/>
      <bottom style="hair"/>
    </border>
    <border>
      <left style="thin"/>
      <right style="medium"/>
      <top/>
      <bottom style="hair"/>
    </border>
    <border>
      <left style="thin"/>
      <right style="medium"/>
      <top style="hair"/>
      <bottom style="hair"/>
    </border>
    <border>
      <left style="thin"/>
      <right style="thin"/>
      <top style="hair"/>
      <bottom/>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hair"/>
      <bottom style="medium"/>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style="medium"/>
      <right/>
      <top/>
      <bottom/>
    </border>
    <border>
      <left/>
      <right/>
      <top/>
      <bottom style="thin"/>
    </border>
    <border>
      <left/>
      <right style="thin"/>
      <top/>
      <bottom/>
    </border>
    <border>
      <left style="thin"/>
      <right/>
      <top/>
      <bottom/>
    </border>
    <border>
      <left/>
      <right style="medium"/>
      <top/>
      <bottom/>
    </border>
    <border>
      <left/>
      <right/>
      <top style="thin"/>
      <bottom/>
    </border>
    <border>
      <left style="medium"/>
      <right/>
      <top/>
      <bottom style="medium"/>
    </border>
    <border>
      <left/>
      <right/>
      <top style="thin"/>
      <bottom style="medium"/>
    </border>
    <border>
      <left/>
      <right/>
      <top/>
      <bottom style="medium"/>
    </border>
    <border>
      <left/>
      <right style="thin"/>
      <top/>
      <bottom style="medium"/>
    </border>
    <border>
      <left style="thin"/>
      <right/>
      <top/>
      <bottom style="medium"/>
    </border>
    <border>
      <left/>
      <right style="medium"/>
      <top/>
      <bottom style="medium"/>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medium"/>
      <right style="thin"/>
      <top style="hair"/>
      <bottom style="hair"/>
    </border>
    <border>
      <left style="medium"/>
      <right style="thin"/>
      <top style="hair"/>
      <bottom/>
    </border>
    <border>
      <left style="medium"/>
      <right style="thin"/>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1" fillId="0" borderId="0">
      <alignment/>
      <protection/>
    </xf>
    <xf numFmtId="0" fontId="4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0" fillId="0" borderId="0" applyFont="0" applyFill="0" applyBorder="0" applyAlignment="0" applyProtection="0"/>
  </cellStyleXfs>
  <cellXfs count="289">
    <xf numFmtId="0" fontId="0" fillId="0" borderId="0" xfId="0" applyAlignment="1">
      <alignment/>
    </xf>
    <xf numFmtId="0" fontId="4" fillId="0" borderId="0" xfId="0" applyFont="1" applyAlignment="1">
      <alignment horizontal="left" vertical="center" wrapText="1"/>
    </xf>
    <xf numFmtId="0" fontId="4" fillId="0" borderId="0" xfId="0" applyFont="1" applyAlignment="1">
      <alignment horizontal="left" vertical="center"/>
    </xf>
    <xf numFmtId="0" fontId="0" fillId="0" borderId="0" xfId="0" applyBorder="1" applyAlignment="1">
      <alignment/>
    </xf>
    <xf numFmtId="0" fontId="4" fillId="0" borderId="0" xfId="0" applyFont="1" applyAlignment="1">
      <alignment vertical="center" wrapText="1"/>
    </xf>
    <xf numFmtId="0" fontId="9" fillId="0" borderId="0" xfId="0" applyFont="1" applyAlignment="1">
      <alignment/>
    </xf>
    <xf numFmtId="2" fontId="9" fillId="0" borderId="10" xfId="53" applyNumberFormat="1" applyFont="1" applyFill="1" applyBorder="1" applyAlignment="1">
      <alignment horizontal="center" vertical="top" wrapText="1"/>
    </xf>
    <xf numFmtId="4" fontId="9" fillId="0" borderId="10" xfId="0" applyNumberFormat="1" applyFont="1" applyBorder="1" applyAlignment="1">
      <alignment horizontal="right" vertical="top" wrapText="1"/>
    </xf>
    <xf numFmtId="0" fontId="9" fillId="0" borderId="0" xfId="0" applyFont="1" applyAlignment="1">
      <alignment vertical="top"/>
    </xf>
    <xf numFmtId="4" fontId="9" fillId="0" borderId="10" xfId="0" applyNumberFormat="1" applyFont="1" applyFill="1" applyBorder="1" applyAlignment="1">
      <alignment horizontal="right" vertical="top" wrapText="1"/>
    </xf>
    <xf numFmtId="2" fontId="9" fillId="0" borderId="11" xfId="53" applyNumberFormat="1" applyFont="1" applyFill="1" applyBorder="1" applyAlignment="1">
      <alignment horizontal="center" vertical="top" wrapText="1"/>
    </xf>
    <xf numFmtId="49" fontId="0" fillId="0" borderId="0" xfId="0" applyNumberFormat="1" applyAlignment="1">
      <alignment horizontal="right"/>
    </xf>
    <xf numFmtId="49" fontId="9" fillId="33" borderId="12" xfId="0" applyNumberFormat="1" applyFont="1" applyFill="1" applyBorder="1" applyAlignment="1">
      <alignment horizontal="right" vertical="top" wrapText="1"/>
    </xf>
    <xf numFmtId="49" fontId="9" fillId="0" borderId="12" xfId="0" applyNumberFormat="1" applyFont="1" applyBorder="1" applyAlignment="1">
      <alignment horizontal="right" vertical="top" wrapText="1"/>
    </xf>
    <xf numFmtId="4" fontId="10" fillId="0" borderId="13" xfId="53" applyNumberFormat="1" applyFont="1" applyFill="1" applyBorder="1" applyAlignment="1">
      <alignment vertical="top" wrapText="1"/>
    </xf>
    <xf numFmtId="165" fontId="9" fillId="0" borderId="14" xfId="0" applyNumberFormat="1" applyFont="1" applyBorder="1" applyAlignment="1">
      <alignment vertical="top" wrapText="1"/>
    </xf>
    <xf numFmtId="4" fontId="9" fillId="0" borderId="15" xfId="0" applyNumberFormat="1" applyFont="1" applyBorder="1" applyAlignment="1">
      <alignment vertical="top" wrapText="1"/>
    </xf>
    <xf numFmtId="165" fontId="9" fillId="0" borderId="16" xfId="0" applyNumberFormat="1" applyFont="1" applyBorder="1" applyAlignment="1">
      <alignment vertical="top" wrapText="1"/>
    </xf>
    <xf numFmtId="165" fontId="9" fillId="33" borderId="14" xfId="0" applyNumberFormat="1" applyFont="1" applyFill="1" applyBorder="1" applyAlignment="1">
      <alignment vertical="top" wrapText="1"/>
    </xf>
    <xf numFmtId="165" fontId="9" fillId="33" borderId="16" xfId="0" applyNumberFormat="1" applyFont="1" applyFill="1" applyBorder="1" applyAlignment="1">
      <alignment vertical="top" wrapText="1"/>
    </xf>
    <xf numFmtId="165" fontId="9" fillId="0" borderId="17" xfId="0" applyNumberFormat="1" applyFont="1" applyBorder="1" applyAlignment="1">
      <alignment vertical="top" wrapText="1"/>
    </xf>
    <xf numFmtId="49" fontId="9" fillId="0" borderId="18" xfId="0" applyNumberFormat="1" applyFont="1" applyBorder="1" applyAlignment="1">
      <alignment horizontal="right" vertical="top" wrapText="1"/>
    </xf>
    <xf numFmtId="4" fontId="10" fillId="0" borderId="19" xfId="53" applyNumberFormat="1" applyFont="1" applyFill="1" applyBorder="1" applyAlignment="1">
      <alignment vertical="top" wrapText="1"/>
    </xf>
    <xf numFmtId="4" fontId="9" fillId="0" borderId="11" xfId="0" applyNumberFormat="1" applyFont="1" applyFill="1" applyBorder="1" applyAlignment="1">
      <alignment horizontal="right" vertical="top" wrapText="1"/>
    </xf>
    <xf numFmtId="4" fontId="9" fillId="0" borderId="20" xfId="0" applyNumberFormat="1" applyFont="1" applyBorder="1" applyAlignment="1">
      <alignment vertical="top" wrapText="1"/>
    </xf>
    <xf numFmtId="4" fontId="3" fillId="34" borderId="21" xfId="0" applyNumberFormat="1" applyFont="1" applyFill="1" applyBorder="1" applyAlignment="1">
      <alignment vertical="top" wrapText="1"/>
    </xf>
    <xf numFmtId="165" fontId="7" fillId="34" borderId="16" xfId="0" applyNumberFormat="1" applyFont="1" applyFill="1" applyBorder="1" applyAlignment="1">
      <alignment vertical="top" wrapText="1"/>
    </xf>
    <xf numFmtId="49" fontId="7" fillId="34" borderId="12" xfId="0" applyNumberFormat="1" applyFont="1" applyFill="1" applyBorder="1" applyAlignment="1">
      <alignment horizontal="right" vertical="top" wrapText="1"/>
    </xf>
    <xf numFmtId="4" fontId="11" fillId="34" borderId="13" xfId="0" applyNumberFormat="1" applyFont="1" applyFill="1" applyBorder="1" applyAlignment="1">
      <alignment vertical="top" wrapText="1"/>
    </xf>
    <xf numFmtId="0" fontId="7" fillId="34" borderId="10" xfId="0" applyFont="1" applyFill="1" applyBorder="1" applyAlignment="1">
      <alignment horizontal="center" vertical="top" wrapText="1"/>
    </xf>
    <xf numFmtId="4" fontId="7" fillId="34" borderId="10" xfId="0" applyNumberFormat="1" applyFont="1" applyFill="1" applyBorder="1" applyAlignment="1">
      <alignment horizontal="right" vertical="top" wrapText="1"/>
    </xf>
    <xf numFmtId="4" fontId="7" fillId="34" borderId="15" xfId="0" applyNumberFormat="1" applyFont="1" applyFill="1" applyBorder="1" applyAlignment="1">
      <alignment vertical="top" wrapText="1"/>
    </xf>
    <xf numFmtId="4" fontId="11" fillId="35" borderId="13" xfId="53" applyNumberFormat="1" applyFont="1" applyFill="1" applyBorder="1" applyAlignment="1">
      <alignment vertical="top" wrapText="1"/>
    </xf>
    <xf numFmtId="2" fontId="7" fillId="35" borderId="10" xfId="53" applyNumberFormat="1" applyFont="1" applyFill="1" applyBorder="1" applyAlignment="1">
      <alignment horizontal="center" vertical="top" wrapText="1"/>
    </xf>
    <xf numFmtId="4" fontId="7" fillId="35" borderId="10" xfId="0" applyNumberFormat="1" applyFont="1" applyFill="1" applyBorder="1" applyAlignment="1">
      <alignment horizontal="right" vertical="top" wrapText="1"/>
    </xf>
    <xf numFmtId="4" fontId="7" fillId="35" borderId="15" xfId="0" applyNumberFormat="1" applyFont="1" applyFill="1" applyBorder="1" applyAlignment="1">
      <alignment vertical="top" wrapText="1"/>
    </xf>
    <xf numFmtId="165" fontId="7" fillId="34" borderId="22" xfId="0" applyNumberFormat="1" applyFont="1" applyFill="1" applyBorder="1" applyAlignment="1">
      <alignment vertical="top" wrapText="1"/>
    </xf>
    <xf numFmtId="49" fontId="7" fillId="34" borderId="23" xfId="0" applyNumberFormat="1" applyFont="1" applyFill="1" applyBorder="1" applyAlignment="1">
      <alignment horizontal="right" vertical="top" wrapText="1"/>
    </xf>
    <xf numFmtId="4" fontId="11" fillId="34" borderId="24" xfId="0" applyNumberFormat="1" applyFont="1" applyFill="1" applyBorder="1" applyAlignment="1">
      <alignment vertical="top" wrapText="1"/>
    </xf>
    <xf numFmtId="0" fontId="7" fillId="34" borderId="25" xfId="0" applyFont="1" applyFill="1" applyBorder="1" applyAlignment="1">
      <alignment horizontal="center" vertical="top" wrapText="1"/>
    </xf>
    <xf numFmtId="4" fontId="7" fillId="34" borderId="25" xfId="0" applyNumberFormat="1" applyFont="1" applyFill="1" applyBorder="1" applyAlignment="1">
      <alignment horizontal="right" vertical="top" wrapText="1"/>
    </xf>
    <xf numFmtId="4" fontId="7" fillId="34" borderId="26" xfId="0" applyNumberFormat="1" applyFont="1" applyFill="1" applyBorder="1" applyAlignment="1">
      <alignment vertical="top" wrapText="1"/>
    </xf>
    <xf numFmtId="0" fontId="12" fillId="33" borderId="0" xfId="0" applyFont="1" applyFill="1" applyAlignment="1">
      <alignment/>
    </xf>
    <xf numFmtId="0" fontId="12" fillId="33" borderId="0" xfId="0" applyFont="1" applyFill="1" applyAlignment="1">
      <alignment wrapText="1"/>
    </xf>
    <xf numFmtId="0" fontId="0" fillId="33" borderId="0" xfId="0" applyFill="1" applyAlignment="1">
      <alignment/>
    </xf>
    <xf numFmtId="0" fontId="13" fillId="33" borderId="27" xfId="0" applyFont="1" applyFill="1" applyBorder="1" applyAlignment="1">
      <alignment horizontal="center" vertical="center"/>
    </xf>
    <xf numFmtId="0" fontId="13" fillId="33" borderId="28" xfId="0" applyFont="1" applyFill="1" applyBorder="1" applyAlignment="1">
      <alignment horizontal="center" vertical="center"/>
    </xf>
    <xf numFmtId="0" fontId="13" fillId="33" borderId="28" xfId="0" applyFont="1" applyFill="1" applyBorder="1" applyAlignment="1">
      <alignment horizontal="center" vertical="center" wrapText="1"/>
    </xf>
    <xf numFmtId="0" fontId="13" fillId="33" borderId="29" xfId="0" applyFont="1" applyFill="1" applyBorder="1" applyAlignment="1">
      <alignment horizontal="center" vertical="center"/>
    </xf>
    <xf numFmtId="49" fontId="14" fillId="35" borderId="30" xfId="0" applyNumberFormat="1" applyFont="1" applyFill="1" applyBorder="1" applyAlignment="1">
      <alignment horizontal="center" vertical="top" wrapText="1"/>
    </xf>
    <xf numFmtId="10" fontId="14" fillId="35" borderId="31" xfId="0" applyNumberFormat="1" applyFont="1" applyFill="1" applyBorder="1" applyAlignment="1">
      <alignment vertical="top" wrapText="1"/>
    </xf>
    <xf numFmtId="10" fontId="15" fillId="35" borderId="31" xfId="55" applyNumberFormat="1" applyFont="1" applyFill="1" applyBorder="1" applyAlignment="1">
      <alignment vertical="top" wrapText="1"/>
    </xf>
    <xf numFmtId="10" fontId="15" fillId="35" borderId="31" xfId="0" applyNumberFormat="1" applyFont="1" applyFill="1" applyBorder="1" applyAlignment="1">
      <alignment vertical="top" wrapText="1"/>
    </xf>
    <xf numFmtId="10" fontId="15" fillId="35" borderId="32" xfId="0" applyNumberFormat="1" applyFont="1" applyFill="1" applyBorder="1" applyAlignment="1">
      <alignment vertical="top" wrapText="1"/>
    </xf>
    <xf numFmtId="4" fontId="14" fillId="35" borderId="30" xfId="0" applyNumberFormat="1" applyFont="1" applyFill="1" applyBorder="1" applyAlignment="1">
      <alignment vertical="top" wrapText="1"/>
    </xf>
    <xf numFmtId="4" fontId="14" fillId="35" borderId="33" xfId="0" applyNumberFormat="1" applyFont="1" applyFill="1" applyBorder="1" applyAlignment="1">
      <alignment vertical="top" wrapText="1"/>
    </xf>
    <xf numFmtId="49" fontId="14" fillId="33" borderId="30" xfId="0" applyNumberFormat="1" applyFont="1" applyFill="1" applyBorder="1" applyAlignment="1">
      <alignment horizontal="center" vertical="top" wrapText="1"/>
    </xf>
    <xf numFmtId="10" fontId="14" fillId="33" borderId="31" xfId="0" applyNumberFormat="1" applyFont="1" applyFill="1" applyBorder="1" applyAlignment="1">
      <alignment vertical="top" wrapText="1"/>
    </xf>
    <xf numFmtId="10" fontId="15" fillId="33" borderId="31" xfId="55" applyNumberFormat="1" applyFont="1" applyFill="1" applyBorder="1" applyAlignment="1">
      <alignment vertical="top" wrapText="1"/>
    </xf>
    <xf numFmtId="10" fontId="15" fillId="33" borderId="31" xfId="0" applyNumberFormat="1" applyFont="1" applyFill="1" applyBorder="1" applyAlignment="1">
      <alignment vertical="top" wrapText="1"/>
    </xf>
    <xf numFmtId="10" fontId="15" fillId="33" borderId="32" xfId="0" applyNumberFormat="1" applyFont="1" applyFill="1" applyBorder="1" applyAlignment="1">
      <alignment vertical="top" wrapText="1"/>
    </xf>
    <xf numFmtId="4" fontId="14" fillId="33" borderId="30" xfId="0" applyNumberFormat="1" applyFont="1" applyFill="1" applyBorder="1" applyAlignment="1">
      <alignment vertical="top" wrapText="1"/>
    </xf>
    <xf numFmtId="4" fontId="14" fillId="33" borderId="33" xfId="0" applyNumberFormat="1" applyFont="1" applyFill="1" applyBorder="1" applyAlignment="1">
      <alignment vertical="top" wrapText="1"/>
    </xf>
    <xf numFmtId="10" fontId="15" fillId="33" borderId="33" xfId="0" applyNumberFormat="1" applyFont="1" applyFill="1" applyBorder="1" applyAlignment="1">
      <alignment vertical="top" wrapText="1"/>
    </xf>
    <xf numFmtId="10" fontId="15" fillId="35" borderId="33" xfId="0" applyNumberFormat="1" applyFont="1" applyFill="1" applyBorder="1" applyAlignment="1">
      <alignment vertical="top" wrapText="1"/>
    </xf>
    <xf numFmtId="49" fontId="14" fillId="35" borderId="34" xfId="0" applyNumberFormat="1" applyFont="1" applyFill="1" applyBorder="1" applyAlignment="1">
      <alignment horizontal="center" vertical="top" wrapText="1"/>
    </xf>
    <xf numFmtId="49" fontId="14" fillId="33" borderId="34" xfId="0" applyNumberFormat="1" applyFont="1" applyFill="1" applyBorder="1" applyAlignment="1">
      <alignment horizontal="center" vertical="top" wrapText="1"/>
    </xf>
    <xf numFmtId="49" fontId="16" fillId="33" borderId="35" xfId="0" applyNumberFormat="1" applyFont="1" applyFill="1" applyBorder="1" applyAlignment="1">
      <alignment horizontal="center" vertical="top" wrapText="1"/>
    </xf>
    <xf numFmtId="10" fontId="16" fillId="33" borderId="35" xfId="0" applyNumberFormat="1" applyFont="1" applyFill="1" applyBorder="1" applyAlignment="1">
      <alignment vertical="top" wrapText="1"/>
    </xf>
    <xf numFmtId="10" fontId="16" fillId="33" borderId="36" xfId="0" applyNumberFormat="1" applyFont="1" applyFill="1" applyBorder="1" applyAlignment="1">
      <alignment vertical="top" wrapText="1"/>
    </xf>
    <xf numFmtId="49" fontId="16" fillId="33" borderId="37" xfId="0" applyNumberFormat="1" applyFont="1" applyFill="1" applyBorder="1" applyAlignment="1">
      <alignment horizontal="center" vertical="top" wrapText="1"/>
    </xf>
    <xf numFmtId="166" fontId="16" fillId="33" borderId="37" xfId="0" applyNumberFormat="1" applyFont="1" applyFill="1" applyBorder="1" applyAlignment="1">
      <alignment vertical="top" wrapText="1"/>
    </xf>
    <xf numFmtId="166" fontId="16" fillId="33" borderId="38" xfId="0" applyNumberFormat="1" applyFont="1" applyFill="1" applyBorder="1" applyAlignment="1">
      <alignment vertical="top" wrapText="1"/>
    </xf>
    <xf numFmtId="166" fontId="0" fillId="33" borderId="0" xfId="0" applyNumberFormat="1" applyFill="1" applyAlignment="1">
      <alignment/>
    </xf>
    <xf numFmtId="0" fontId="13" fillId="33" borderId="39" xfId="0" applyFont="1" applyFill="1" applyBorder="1" applyAlignment="1">
      <alignment wrapText="1"/>
    </xf>
    <xf numFmtId="0" fontId="13" fillId="33" borderId="40" xfId="0" applyFont="1" applyFill="1" applyBorder="1" applyAlignment="1">
      <alignment wrapText="1"/>
    </xf>
    <xf numFmtId="0" fontId="13" fillId="33" borderId="41" xfId="0" applyFont="1" applyFill="1" applyBorder="1" applyAlignment="1">
      <alignment wrapText="1"/>
    </xf>
    <xf numFmtId="0" fontId="12" fillId="33" borderId="42" xfId="0" applyFont="1" applyFill="1" applyBorder="1" applyAlignment="1">
      <alignment/>
    </xf>
    <xf numFmtId="0" fontId="12" fillId="33" borderId="40" xfId="0" applyFont="1" applyFill="1" applyBorder="1" applyAlignment="1">
      <alignment/>
    </xf>
    <xf numFmtId="0" fontId="12" fillId="33" borderId="43" xfId="0" applyFont="1" applyFill="1" applyBorder="1" applyAlignment="1">
      <alignment/>
    </xf>
    <xf numFmtId="0" fontId="0" fillId="33" borderId="0" xfId="0" applyFont="1" applyFill="1" applyAlignment="1">
      <alignment/>
    </xf>
    <xf numFmtId="0" fontId="13" fillId="33" borderId="44" xfId="0" applyFont="1" applyFill="1" applyBorder="1" applyAlignment="1">
      <alignment wrapText="1"/>
    </xf>
    <xf numFmtId="0" fontId="12" fillId="0" borderId="45" xfId="0" applyFont="1" applyBorder="1" applyAlignment="1">
      <alignment vertical="center"/>
    </xf>
    <xf numFmtId="0" fontId="13" fillId="33" borderId="0" xfId="0" applyFont="1" applyFill="1" applyBorder="1" applyAlignment="1">
      <alignment wrapText="1"/>
    </xf>
    <xf numFmtId="0" fontId="13" fillId="33" borderId="45" xfId="0" applyFont="1" applyFill="1" applyBorder="1" applyAlignment="1">
      <alignment wrapText="1"/>
    </xf>
    <xf numFmtId="0" fontId="12" fillId="0" borderId="46" xfId="0" applyFont="1" applyBorder="1" applyAlignment="1">
      <alignment vertical="center"/>
    </xf>
    <xf numFmtId="0" fontId="13" fillId="33" borderId="47" xfId="0" applyFont="1" applyFill="1" applyBorder="1" applyAlignment="1">
      <alignment/>
    </xf>
    <xf numFmtId="0" fontId="12" fillId="33" borderId="0" xfId="0" applyFont="1" applyFill="1" applyBorder="1" applyAlignment="1">
      <alignment/>
    </xf>
    <xf numFmtId="0" fontId="15" fillId="33" borderId="48" xfId="0" applyFont="1" applyFill="1" applyBorder="1" applyAlignment="1">
      <alignment/>
    </xf>
    <xf numFmtId="0" fontId="13" fillId="33" borderId="44" xfId="0" applyFont="1" applyFill="1" applyBorder="1" applyAlignment="1">
      <alignment/>
    </xf>
    <xf numFmtId="0" fontId="17" fillId="0" borderId="49" xfId="0" applyFont="1" applyBorder="1" applyAlignment="1">
      <alignment horizontal="center" vertical="center"/>
    </xf>
    <xf numFmtId="0" fontId="12" fillId="33" borderId="0" xfId="0" applyFont="1" applyFill="1" applyBorder="1" applyAlignment="1">
      <alignment wrapText="1"/>
    </xf>
    <xf numFmtId="0" fontId="17" fillId="0" borderId="46" xfId="0" applyFont="1" applyBorder="1" applyAlignment="1">
      <alignment vertical="center"/>
    </xf>
    <xf numFmtId="0" fontId="12" fillId="33" borderId="47" xfId="0" applyFont="1" applyFill="1" applyBorder="1" applyAlignment="1">
      <alignment/>
    </xf>
    <xf numFmtId="0" fontId="12" fillId="33" borderId="48" xfId="0" applyFont="1" applyFill="1" applyBorder="1" applyAlignment="1">
      <alignment/>
    </xf>
    <xf numFmtId="0" fontId="12" fillId="33" borderId="44" xfId="0" applyFont="1" applyFill="1" applyBorder="1" applyAlignment="1">
      <alignment/>
    </xf>
    <xf numFmtId="0" fontId="12" fillId="33" borderId="46" xfId="0" applyFont="1" applyFill="1" applyBorder="1" applyAlignment="1">
      <alignment/>
    </xf>
    <xf numFmtId="0" fontId="18" fillId="33" borderId="44" xfId="0" applyFont="1" applyFill="1" applyBorder="1" applyAlignment="1">
      <alignment/>
    </xf>
    <xf numFmtId="0" fontId="12" fillId="0" borderId="45" xfId="0" applyFont="1" applyBorder="1" applyAlignment="1">
      <alignment horizontal="center" vertical="center"/>
    </xf>
    <xf numFmtId="0" fontId="18" fillId="33" borderId="0" xfId="0" applyFont="1" applyFill="1" applyBorder="1" applyAlignment="1">
      <alignment wrapText="1"/>
    </xf>
    <xf numFmtId="0" fontId="13" fillId="33" borderId="0" xfId="0" applyFont="1" applyFill="1" applyBorder="1" applyAlignment="1">
      <alignment horizontal="right"/>
    </xf>
    <xf numFmtId="0" fontId="15" fillId="33" borderId="50" xfId="0" applyFont="1" applyFill="1" applyBorder="1" applyAlignment="1">
      <alignment/>
    </xf>
    <xf numFmtId="0" fontId="17" fillId="0" borderId="51" xfId="0" applyFont="1" applyBorder="1" applyAlignment="1">
      <alignment horizontal="center" vertical="center"/>
    </xf>
    <xf numFmtId="0" fontId="15" fillId="33" borderId="52" xfId="0" applyFont="1" applyFill="1" applyBorder="1" applyAlignment="1">
      <alignment wrapText="1"/>
    </xf>
    <xf numFmtId="0" fontId="12" fillId="33" borderId="52" xfId="0" applyFont="1" applyFill="1" applyBorder="1" applyAlignment="1">
      <alignment/>
    </xf>
    <xf numFmtId="0" fontId="12" fillId="33" borderId="53" xfId="0" applyFont="1" applyFill="1" applyBorder="1" applyAlignment="1">
      <alignment/>
    </xf>
    <xf numFmtId="0" fontId="12" fillId="33" borderId="54" xfId="0" applyFont="1" applyFill="1" applyBorder="1" applyAlignment="1">
      <alignment/>
    </xf>
    <xf numFmtId="0" fontId="12" fillId="33" borderId="55" xfId="0" applyFont="1" applyFill="1" applyBorder="1" applyAlignment="1">
      <alignment/>
    </xf>
    <xf numFmtId="0" fontId="0" fillId="33" borderId="0" xfId="0" applyFill="1" applyAlignment="1">
      <alignment wrapText="1"/>
    </xf>
    <xf numFmtId="0" fontId="3" fillId="0" borderId="0" xfId="0" applyFont="1" applyBorder="1" applyAlignment="1">
      <alignment horizontal="left" vertical="center" wrapText="1"/>
    </xf>
    <xf numFmtId="10" fontId="3" fillId="0" borderId="0"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vertical="top"/>
    </xf>
    <xf numFmtId="0" fontId="0" fillId="0" borderId="0" xfId="0" applyFont="1" applyFill="1" applyAlignment="1">
      <alignment horizontal="center"/>
    </xf>
    <xf numFmtId="0" fontId="0" fillId="0" borderId="0" xfId="0" applyFont="1" applyFill="1" applyAlignment="1">
      <alignment wrapText="1"/>
    </xf>
    <xf numFmtId="165" fontId="0" fillId="0" borderId="10" xfId="0" applyNumberFormat="1" applyFont="1" applyFill="1" applyBorder="1" applyAlignment="1">
      <alignment horizontal="center" vertical="top" wrapText="1"/>
    </xf>
    <xf numFmtId="165" fontId="0" fillId="0" borderId="10" xfId="0" applyNumberFormat="1" applyFont="1" applyFill="1" applyBorder="1" applyAlignment="1">
      <alignment horizontal="center" vertical="center" wrapText="1"/>
    </xf>
    <xf numFmtId="165" fontId="19" fillId="36" borderId="10" xfId="0" applyNumberFormat="1" applyFont="1" applyFill="1" applyBorder="1" applyAlignment="1">
      <alignment horizontal="center" vertical="top" wrapText="1"/>
    </xf>
    <xf numFmtId="165" fontId="19" fillId="36" borderId="10" xfId="0" applyNumberFormat="1" applyFont="1" applyFill="1" applyBorder="1" applyAlignment="1">
      <alignment horizontal="center" vertical="center" wrapText="1"/>
    </xf>
    <xf numFmtId="0" fontId="19" fillId="36" borderId="10" xfId="0" applyFont="1" applyFill="1" applyBorder="1" applyAlignment="1">
      <alignment horizontal="left" vertical="center" wrapText="1"/>
    </xf>
    <xf numFmtId="0" fontId="19" fillId="0" borderId="10" xfId="0" applyFont="1" applyFill="1" applyBorder="1" applyAlignment="1">
      <alignment horizontal="center" vertical="center" wrapText="1" shrinkToFit="1"/>
    </xf>
    <xf numFmtId="0" fontId="19" fillId="0" borderId="10" xfId="0" applyFont="1" applyFill="1" applyBorder="1" applyAlignment="1">
      <alignment horizontal="center" vertical="center"/>
    </xf>
    <xf numFmtId="0" fontId="0" fillId="0" borderId="10" xfId="0" applyFont="1" applyBorder="1" applyAlignment="1">
      <alignment horizontal="center" vertical="center"/>
    </xf>
    <xf numFmtId="43" fontId="0" fillId="0" borderId="10" xfId="53" applyNumberFormat="1" applyFont="1" applyBorder="1" applyAlignment="1">
      <alignment horizontal="center" vertical="center"/>
    </xf>
    <xf numFmtId="0" fontId="0" fillId="0" borderId="10" xfId="49" applyFont="1" applyFill="1" applyBorder="1" applyAlignment="1">
      <alignment horizontal="left" vertical="center" wrapText="1"/>
      <protection/>
    </xf>
    <xf numFmtId="0" fontId="0" fillId="0" borderId="10" xfId="49" applyFont="1" applyFill="1" applyBorder="1" applyAlignment="1">
      <alignment horizontal="center" vertical="center"/>
      <protection/>
    </xf>
    <xf numFmtId="165" fontId="0" fillId="37" borderId="10" xfId="0" applyNumberFormat="1" applyFont="1" applyFill="1" applyBorder="1" applyAlignment="1">
      <alignment horizontal="center" vertical="top" wrapText="1"/>
    </xf>
    <xf numFmtId="0" fontId="0" fillId="37" borderId="10" xfId="49" applyFont="1" applyFill="1" applyBorder="1" applyAlignment="1">
      <alignment horizontal="left" vertical="center" wrapText="1"/>
      <protection/>
    </xf>
    <xf numFmtId="0" fontId="0" fillId="37" borderId="10" xfId="49" applyFont="1" applyFill="1" applyBorder="1" applyAlignment="1">
      <alignment horizontal="center" vertical="center"/>
      <protection/>
    </xf>
    <xf numFmtId="165" fontId="0" fillId="37" borderId="10" xfId="0" applyNumberFormat="1" applyFont="1" applyFill="1" applyBorder="1" applyAlignment="1">
      <alignment horizontal="center" vertical="center" wrapText="1"/>
    </xf>
    <xf numFmtId="0" fontId="21" fillId="0" borderId="10" xfId="44" applyNumberFormat="1" applyFont="1" applyFill="1" applyBorder="1" applyAlignment="1">
      <alignment horizontal="center" vertical="center" wrapText="1"/>
      <protection/>
    </xf>
    <xf numFmtId="0" fontId="21" fillId="0" borderId="10" xfId="44" applyFont="1" applyFill="1" applyBorder="1" applyAlignment="1">
      <alignment horizontal="center" vertical="center" wrapText="1"/>
      <protection/>
    </xf>
    <xf numFmtId="0" fontId="0" fillId="0" borderId="11" xfId="0" applyFont="1" applyBorder="1" applyAlignment="1">
      <alignment horizontal="center" vertical="center"/>
    </xf>
    <xf numFmtId="0" fontId="0" fillId="0" borderId="10" xfId="49" applyFont="1" applyFill="1" applyBorder="1" applyAlignment="1">
      <alignment horizontal="center" vertical="center" wrapText="1"/>
      <protection/>
    </xf>
    <xf numFmtId="0" fontId="0" fillId="0" borderId="25"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37" borderId="25" xfId="49" applyFont="1" applyFill="1" applyBorder="1" applyAlignment="1">
      <alignment horizontal="center" vertical="center" wrapText="1"/>
      <protection/>
    </xf>
    <xf numFmtId="0" fontId="0" fillId="0" borderId="12" xfId="0" applyFont="1" applyBorder="1" applyAlignment="1">
      <alignment horizontal="center" vertical="center" wrapText="1"/>
    </xf>
    <xf numFmtId="164" fontId="0" fillId="0" borderId="10" xfId="64" applyNumberFormat="1" applyFont="1" applyFill="1" applyBorder="1" applyAlignment="1">
      <alignment horizontal="center" vertical="center"/>
    </xf>
    <xf numFmtId="0" fontId="0" fillId="37" borderId="10" xfId="49" applyFont="1" applyFill="1" applyBorder="1" applyAlignment="1">
      <alignment horizontal="center" vertical="center" wrapText="1"/>
      <protection/>
    </xf>
    <xf numFmtId="0" fontId="0" fillId="0" borderId="10" xfId="0" applyFont="1" applyBorder="1" applyAlignment="1">
      <alignment horizontal="center" vertical="center" wrapText="1"/>
    </xf>
    <xf numFmtId="0" fontId="0" fillId="0" borderId="25" xfId="49" applyFont="1" applyFill="1" applyBorder="1" applyAlignment="1">
      <alignment horizontal="center" vertical="center" wrapText="1"/>
      <protection/>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2" fontId="0" fillId="0" borderId="10" xfId="49" applyNumberFormat="1" applyFont="1" applyFill="1" applyBorder="1" applyAlignment="1">
      <alignment horizontal="center" vertical="center" wrapText="1"/>
      <protection/>
    </xf>
    <xf numFmtId="164" fontId="0" fillId="37" borderId="10" xfId="53" applyFont="1" applyFill="1" applyBorder="1" applyAlignment="1">
      <alignment horizontal="center" vertical="center"/>
    </xf>
    <xf numFmtId="164" fontId="0" fillId="0" borderId="10" xfId="53" applyFont="1" applyBorder="1" applyAlignment="1">
      <alignment horizontal="center" vertical="center"/>
    </xf>
    <xf numFmtId="0" fontId="19" fillId="36" borderId="10" xfId="0" applyFont="1" applyFill="1" applyBorder="1" applyAlignment="1">
      <alignment horizontal="center" vertical="center" wrapText="1"/>
    </xf>
    <xf numFmtId="4" fontId="20" fillId="36" borderId="10" xfId="0" applyNumberFormat="1" applyFont="1" applyFill="1" applyBorder="1" applyAlignment="1">
      <alignment horizontal="center" vertical="center" wrapText="1"/>
    </xf>
    <xf numFmtId="4" fontId="19" fillId="36" borderId="10" xfId="0" applyNumberFormat="1" applyFont="1" applyFill="1" applyBorder="1" applyAlignment="1">
      <alignment horizontal="center" vertical="center" wrapText="1"/>
    </xf>
    <xf numFmtId="43" fontId="0" fillId="37" borderId="10" xfId="53" applyNumberFormat="1" applyFont="1" applyFill="1" applyBorder="1" applyAlignment="1">
      <alignment horizontal="center" vertical="center"/>
    </xf>
    <xf numFmtId="0" fontId="0" fillId="37" borderId="10" xfId="0" applyFont="1" applyFill="1" applyBorder="1" applyAlignment="1">
      <alignment horizontal="center" vertical="center"/>
    </xf>
    <xf numFmtId="4" fontId="0" fillId="37" borderId="10" xfId="0" applyNumberFormat="1" applyFont="1" applyFill="1" applyBorder="1" applyAlignment="1">
      <alignment horizontal="center" vertical="center" wrapText="1"/>
    </xf>
    <xf numFmtId="164" fontId="19" fillId="36" borderId="10" xfId="53" applyFont="1" applyFill="1" applyBorder="1" applyAlignment="1">
      <alignment horizontal="center" vertical="center" wrapText="1"/>
    </xf>
    <xf numFmtId="43" fontId="0" fillId="0" borderId="10" xfId="53" applyNumberFormat="1" applyFont="1" applyFill="1" applyBorder="1" applyAlignment="1">
      <alignment horizontal="center" vertical="center"/>
    </xf>
    <xf numFmtId="164" fontId="0" fillId="0" borderId="10" xfId="53" applyFont="1" applyFill="1" applyBorder="1" applyAlignment="1">
      <alignment horizontal="center" vertical="center"/>
    </xf>
    <xf numFmtId="4" fontId="0"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43" fontId="0" fillId="0" borderId="12" xfId="53" applyNumberFormat="1" applyFont="1" applyBorder="1" applyAlignment="1">
      <alignment horizontal="center" vertical="center"/>
    </xf>
    <xf numFmtId="43" fontId="0" fillId="0" borderId="12" xfId="53" applyNumberFormat="1" applyFont="1" applyFill="1" applyBorder="1" applyAlignment="1">
      <alignment horizontal="center" vertical="center"/>
    </xf>
    <xf numFmtId="0" fontId="0" fillId="37"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xf>
    <xf numFmtId="9" fontId="0" fillId="0" borderId="10" xfId="51" applyFont="1" applyFill="1" applyBorder="1" applyAlignment="1">
      <alignment/>
    </xf>
    <xf numFmtId="4" fontId="58" fillId="38" borderId="10" xfId="0" applyNumberFormat="1" applyFont="1" applyFill="1" applyBorder="1" applyAlignment="1">
      <alignment vertical="top" wrapText="1"/>
    </xf>
    <xf numFmtId="164" fontId="0" fillId="0" borderId="0" xfId="0" applyNumberFormat="1" applyAlignment="1">
      <alignment/>
    </xf>
    <xf numFmtId="9" fontId="0" fillId="0" borderId="10" xfId="51" applyFont="1" applyBorder="1" applyAlignment="1">
      <alignment/>
    </xf>
    <xf numFmtId="164" fontId="0" fillId="0" borderId="10" xfId="53" applyFont="1" applyBorder="1" applyAlignment="1">
      <alignment/>
    </xf>
    <xf numFmtId="0" fontId="0" fillId="0" borderId="10" xfId="0" applyBorder="1" applyAlignment="1">
      <alignment/>
    </xf>
    <xf numFmtId="164" fontId="19" fillId="0" borderId="10" xfId="53" applyFont="1" applyBorder="1" applyAlignment="1">
      <alignment/>
    </xf>
    <xf numFmtId="9" fontId="19" fillId="0" borderId="10" xfId="51" applyFont="1" applyBorder="1" applyAlignment="1">
      <alignment/>
    </xf>
    <xf numFmtId="0" fontId="19" fillId="0" borderId="10" xfId="0" applyFont="1" applyBorder="1" applyAlignment="1">
      <alignment/>
    </xf>
    <xf numFmtId="0" fontId="19" fillId="0" borderId="10" xfId="0" applyFont="1" applyFill="1" applyBorder="1" applyAlignment="1">
      <alignment horizontal="center"/>
    </xf>
    <xf numFmtId="9" fontId="19" fillId="0" borderId="10" xfId="51" applyFont="1" applyBorder="1" applyAlignment="1">
      <alignment horizontal="center"/>
    </xf>
    <xf numFmtId="43" fontId="0" fillId="0" borderId="0" xfId="0" applyNumberFormat="1" applyAlignment="1">
      <alignment/>
    </xf>
    <xf numFmtId="0" fontId="19" fillId="0" borderId="10" xfId="0" applyFont="1" applyBorder="1" applyAlignment="1">
      <alignment horizontal="center"/>
    </xf>
    <xf numFmtId="0" fontId="4" fillId="0" borderId="12" xfId="0" applyFont="1" applyFill="1" applyBorder="1" applyAlignment="1">
      <alignment horizontal="center"/>
    </xf>
    <xf numFmtId="0" fontId="0" fillId="0" borderId="56" xfId="0" applyFont="1" applyFill="1" applyBorder="1" applyAlignment="1">
      <alignment wrapText="1"/>
    </xf>
    <xf numFmtId="0" fontId="0" fillId="0" borderId="56" xfId="0" applyFont="1" applyFill="1" applyBorder="1" applyAlignment="1">
      <alignment/>
    </xf>
    <xf numFmtId="0" fontId="0" fillId="0" borderId="13" xfId="0" applyFont="1" applyFill="1" applyBorder="1" applyAlignment="1">
      <alignment/>
    </xf>
    <xf numFmtId="0" fontId="0" fillId="0" borderId="12" xfId="0" applyFont="1" applyFill="1" applyBorder="1" applyAlignment="1">
      <alignment horizontal="center"/>
    </xf>
    <xf numFmtId="0" fontId="0" fillId="0" borderId="12" xfId="0" applyFont="1" applyFill="1" applyBorder="1" applyAlignment="1">
      <alignment/>
    </xf>
    <xf numFmtId="0" fontId="0" fillId="0" borderId="19" xfId="0" applyFont="1" applyFill="1" applyBorder="1" applyAlignment="1">
      <alignment/>
    </xf>
    <xf numFmtId="0" fontId="0" fillId="0" borderId="18" xfId="0" applyFont="1" applyFill="1" applyBorder="1" applyAlignment="1">
      <alignment horizontal="center"/>
    </xf>
    <xf numFmtId="0" fontId="0" fillId="0" borderId="49" xfId="0" applyFont="1" applyFill="1" applyBorder="1" applyAlignment="1">
      <alignment wrapText="1"/>
    </xf>
    <xf numFmtId="0" fontId="0" fillId="0" borderId="19" xfId="0" applyFont="1" applyFill="1" applyBorder="1" applyAlignment="1">
      <alignment wrapText="1"/>
    </xf>
    <xf numFmtId="0" fontId="0" fillId="0" borderId="18" xfId="0" applyFont="1" applyFill="1" applyBorder="1" applyAlignment="1">
      <alignment/>
    </xf>
    <xf numFmtId="0" fontId="0" fillId="0" borderId="49" xfId="0" applyFont="1" applyFill="1" applyBorder="1" applyAlignment="1">
      <alignment/>
    </xf>
    <xf numFmtId="0" fontId="0" fillId="0" borderId="23" xfId="0" applyFont="1" applyFill="1" applyBorder="1" applyAlignment="1">
      <alignment horizontal="center"/>
    </xf>
    <xf numFmtId="0" fontId="0" fillId="0" borderId="45" xfId="0" applyFont="1" applyFill="1" applyBorder="1" applyAlignment="1">
      <alignment wrapText="1"/>
    </xf>
    <xf numFmtId="0" fontId="0" fillId="0" borderId="24" xfId="0" applyFont="1" applyFill="1" applyBorder="1" applyAlignment="1">
      <alignment wrapText="1"/>
    </xf>
    <xf numFmtId="0" fontId="0" fillId="0" borderId="0" xfId="0" applyFont="1" applyFill="1" applyAlignment="1">
      <alignment horizontal="center"/>
    </xf>
    <xf numFmtId="0" fontId="0" fillId="0" borderId="0" xfId="0" applyFont="1" applyFill="1" applyAlignment="1">
      <alignment wrapText="1"/>
    </xf>
    <xf numFmtId="0" fontId="0" fillId="0" borderId="0" xfId="0" applyFont="1" applyFill="1" applyAlignment="1">
      <alignment/>
    </xf>
    <xf numFmtId="0" fontId="0" fillId="0" borderId="0" xfId="0" applyFont="1" applyFill="1" applyBorder="1" applyAlignment="1">
      <alignment wrapText="1"/>
    </xf>
    <xf numFmtId="0" fontId="0" fillId="0" borderId="0" xfId="0" applyFont="1" applyFill="1" applyBorder="1" applyAlignment="1">
      <alignment/>
    </xf>
    <xf numFmtId="0" fontId="0" fillId="0" borderId="56" xfId="0" applyBorder="1" applyAlignment="1">
      <alignment/>
    </xf>
    <xf numFmtId="0" fontId="0" fillId="0" borderId="13" xfId="0" applyBorder="1" applyAlignment="1">
      <alignment/>
    </xf>
    <xf numFmtId="0" fontId="0" fillId="0" borderId="12" xfId="0" applyFont="1" applyFill="1" applyBorder="1" applyAlignment="1">
      <alignment wrapText="1"/>
    </xf>
    <xf numFmtId="0" fontId="0" fillId="0" borderId="47" xfId="0" applyFont="1" applyFill="1" applyBorder="1" applyAlignment="1">
      <alignment horizontal="center"/>
    </xf>
    <xf numFmtId="0" fontId="0" fillId="0" borderId="23" xfId="0" applyFont="1" applyFill="1" applyBorder="1" applyAlignment="1">
      <alignment/>
    </xf>
    <xf numFmtId="0" fontId="0" fillId="0" borderId="24" xfId="0" applyFont="1" applyFill="1" applyBorder="1" applyAlignment="1">
      <alignment/>
    </xf>
    <xf numFmtId="0" fontId="0" fillId="0" borderId="49" xfId="0" applyBorder="1" applyAlignment="1">
      <alignment/>
    </xf>
    <xf numFmtId="0" fontId="0" fillId="0" borderId="19" xfId="0" applyBorder="1" applyAlignment="1">
      <alignment/>
    </xf>
    <xf numFmtId="0" fontId="0" fillId="0" borderId="45" xfId="0" applyFont="1" applyFill="1" applyBorder="1" applyAlignment="1">
      <alignment/>
    </xf>
    <xf numFmtId="0" fontId="0" fillId="0" borderId="45" xfId="0" applyBorder="1" applyAlignment="1">
      <alignment/>
    </xf>
    <xf numFmtId="0" fontId="0" fillId="0" borderId="24" xfId="0" applyBorder="1" applyAlignment="1">
      <alignment/>
    </xf>
    <xf numFmtId="0" fontId="0" fillId="0" borderId="18" xfId="0" applyFont="1" applyFill="1" applyBorder="1" applyAlignment="1">
      <alignment wrapText="1"/>
    </xf>
    <xf numFmtId="0" fontId="0" fillId="0" borderId="23" xfId="0" applyFont="1" applyFill="1" applyBorder="1" applyAlignment="1">
      <alignment wrapText="1"/>
    </xf>
    <xf numFmtId="0" fontId="0" fillId="0" borderId="46" xfId="0" applyBorder="1" applyAlignment="1">
      <alignment/>
    </xf>
    <xf numFmtId="0" fontId="9" fillId="0" borderId="18" xfId="0" applyFont="1" applyBorder="1" applyAlignment="1">
      <alignment horizontal="left" vertical="top" wrapText="1"/>
    </xf>
    <xf numFmtId="0" fontId="9" fillId="0" borderId="49" xfId="0" applyFont="1" applyBorder="1" applyAlignment="1">
      <alignment horizontal="left" vertical="top" wrapText="1"/>
    </xf>
    <xf numFmtId="0" fontId="9" fillId="0" borderId="19" xfId="0" applyFont="1" applyBorder="1" applyAlignment="1">
      <alignment horizontal="left" vertical="top" wrapText="1"/>
    </xf>
    <xf numFmtId="0" fontId="9" fillId="0" borderId="12" xfId="0" applyFont="1" applyBorder="1" applyAlignment="1">
      <alignment horizontal="left" vertical="top" wrapText="1"/>
    </xf>
    <xf numFmtId="0" fontId="9" fillId="0" borderId="56" xfId="0" applyFont="1" applyBorder="1" applyAlignment="1">
      <alignment horizontal="left" vertical="top" wrapText="1"/>
    </xf>
    <xf numFmtId="0" fontId="9" fillId="0" borderId="13" xfId="0" applyFont="1" applyBorder="1" applyAlignment="1">
      <alignment horizontal="left" vertical="top" wrapText="1"/>
    </xf>
    <xf numFmtId="0" fontId="0" fillId="0" borderId="0" xfId="0" applyFont="1" applyAlignment="1">
      <alignment horizontal="center"/>
    </xf>
    <xf numFmtId="0" fontId="0" fillId="0" borderId="0" xfId="0" applyAlignment="1">
      <alignment horizontal="center"/>
    </xf>
    <xf numFmtId="0" fontId="9" fillId="0" borderId="12" xfId="0" applyFont="1" applyBorder="1" applyAlignment="1">
      <alignment vertical="top" wrapText="1"/>
    </xf>
    <xf numFmtId="0" fontId="9" fillId="0" borderId="56" xfId="0" applyFont="1" applyBorder="1" applyAlignment="1">
      <alignment vertical="top" wrapText="1"/>
    </xf>
    <xf numFmtId="0" fontId="9" fillId="0" borderId="13" xfId="0" applyFont="1" applyBorder="1" applyAlignment="1">
      <alignment vertical="top" wrapText="1"/>
    </xf>
    <xf numFmtId="0" fontId="9" fillId="33" borderId="12" xfId="0" applyFont="1" applyFill="1" applyBorder="1" applyAlignment="1">
      <alignment horizontal="left" vertical="top" wrapText="1"/>
    </xf>
    <xf numFmtId="0" fontId="9" fillId="33" borderId="56" xfId="0" applyFont="1" applyFill="1" applyBorder="1" applyAlignment="1">
      <alignment horizontal="left" vertical="top" wrapText="1"/>
    </xf>
    <xf numFmtId="0" fontId="9" fillId="33" borderId="13" xfId="0" applyFont="1" applyFill="1" applyBorder="1" applyAlignment="1">
      <alignment horizontal="left" vertical="top" wrapText="1"/>
    </xf>
    <xf numFmtId="0" fontId="7" fillId="34" borderId="12" xfId="0" applyFont="1" applyFill="1" applyBorder="1" applyAlignment="1">
      <alignment horizontal="left" vertical="top" wrapText="1"/>
    </xf>
    <xf numFmtId="0" fontId="7" fillId="34" borderId="56" xfId="0" applyFont="1" applyFill="1" applyBorder="1" applyAlignment="1">
      <alignment horizontal="left" vertical="top" wrapText="1"/>
    </xf>
    <xf numFmtId="0" fontId="7" fillId="34" borderId="13" xfId="0" applyFont="1" applyFill="1" applyBorder="1" applyAlignment="1">
      <alignment horizontal="left" vertical="top" wrapText="1"/>
    </xf>
    <xf numFmtId="165" fontId="3" fillId="0" borderId="57" xfId="0" applyNumberFormat="1" applyFont="1" applyBorder="1" applyAlignment="1">
      <alignment horizontal="left" vertical="top" wrapText="1"/>
    </xf>
    <xf numFmtId="165" fontId="3" fillId="0" borderId="58" xfId="0" applyNumberFormat="1" applyFont="1" applyBorder="1" applyAlignment="1">
      <alignment horizontal="left" vertical="top" wrapText="1"/>
    </xf>
    <xf numFmtId="165" fontId="3" fillId="0" borderId="59" xfId="0" applyNumberFormat="1" applyFont="1" applyBorder="1" applyAlignment="1">
      <alignment horizontal="left" vertical="top" wrapText="1"/>
    </xf>
    <xf numFmtId="0" fontId="0" fillId="0" borderId="0" xfId="0" applyFont="1" applyAlignment="1">
      <alignment horizontal="left" vertical="center" wrapText="1"/>
    </xf>
    <xf numFmtId="0" fontId="8" fillId="34" borderId="0" xfId="0" applyFont="1" applyFill="1" applyBorder="1" applyAlignment="1">
      <alignment horizontal="center"/>
    </xf>
    <xf numFmtId="0" fontId="5" fillId="0" borderId="60" xfId="0" applyFont="1" applyBorder="1" applyAlignment="1">
      <alignment horizontal="center" vertical="center" wrapText="1" shrinkToFit="1"/>
    </xf>
    <xf numFmtId="0" fontId="5" fillId="0" borderId="61" xfId="0" applyFont="1" applyBorder="1" applyAlignment="1">
      <alignment horizontal="center" vertical="center" wrapText="1" shrinkToFit="1"/>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7" fillId="34" borderId="23" xfId="0" applyFont="1" applyFill="1" applyBorder="1" applyAlignment="1">
      <alignment horizontal="left" vertical="top" wrapText="1"/>
    </xf>
    <xf numFmtId="0" fontId="7" fillId="34" borderId="45" xfId="0" applyFont="1" applyFill="1" applyBorder="1" applyAlignment="1">
      <alignment horizontal="left" vertical="top" wrapText="1"/>
    </xf>
    <xf numFmtId="0" fontId="7" fillId="34" borderId="24" xfId="0" applyFont="1" applyFill="1" applyBorder="1" applyAlignment="1">
      <alignment horizontal="left" vertical="top" wrapText="1"/>
    </xf>
    <xf numFmtId="49" fontId="5" fillId="0" borderId="60" xfId="0" applyNumberFormat="1" applyFont="1" applyBorder="1" applyAlignment="1">
      <alignment horizontal="right" vertical="center"/>
    </xf>
    <xf numFmtId="49" fontId="5" fillId="0" borderId="61" xfId="0" applyNumberFormat="1" applyFont="1" applyBorder="1" applyAlignment="1">
      <alignment horizontal="right" vertical="center"/>
    </xf>
    <xf numFmtId="0" fontId="3" fillId="0" borderId="0" xfId="0" applyFont="1" applyBorder="1" applyAlignment="1">
      <alignment horizontal="right" vertical="center" wrapText="1"/>
    </xf>
    <xf numFmtId="0" fontId="17" fillId="0" borderId="0" xfId="0" applyFont="1" applyBorder="1" applyAlignment="1">
      <alignment horizontal="center" vertical="center"/>
    </xf>
    <xf numFmtId="0" fontId="12" fillId="35" borderId="62" xfId="0" applyFont="1" applyFill="1" applyBorder="1" applyAlignment="1">
      <alignment horizontal="right" vertical="top" wrapText="1"/>
    </xf>
    <xf numFmtId="0" fontId="12" fillId="35" borderId="63" xfId="0" applyFont="1" applyFill="1" applyBorder="1" applyAlignment="1">
      <alignment horizontal="right" vertical="top" wrapText="1"/>
    </xf>
    <xf numFmtId="0" fontId="12" fillId="35" borderId="30" xfId="0" applyFont="1" applyFill="1" applyBorder="1" applyAlignment="1">
      <alignment vertical="top" wrapText="1"/>
    </xf>
    <xf numFmtId="0" fontId="12" fillId="35" borderId="34" xfId="0" applyFont="1" applyFill="1" applyBorder="1" applyAlignment="1">
      <alignment vertical="top" wrapText="1"/>
    </xf>
    <xf numFmtId="0" fontId="12" fillId="33" borderId="62" xfId="0" applyFont="1" applyFill="1" applyBorder="1" applyAlignment="1">
      <alignment horizontal="right" vertical="top" wrapText="1"/>
    </xf>
    <xf numFmtId="0" fontId="12" fillId="33" borderId="63" xfId="0" applyFont="1" applyFill="1" applyBorder="1" applyAlignment="1">
      <alignment horizontal="right" vertical="top" wrapText="1"/>
    </xf>
    <xf numFmtId="0" fontId="12" fillId="33" borderId="30" xfId="0" applyFont="1" applyFill="1" applyBorder="1" applyAlignment="1">
      <alignment vertical="top" wrapText="1"/>
    </xf>
    <xf numFmtId="0" fontId="12" fillId="33" borderId="34" xfId="0" applyFont="1" applyFill="1" applyBorder="1" applyAlignment="1">
      <alignment vertical="top" wrapText="1"/>
    </xf>
    <xf numFmtId="0" fontId="13" fillId="33" borderId="17"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53" xfId="0" applyFont="1" applyFill="1" applyBorder="1" applyAlignment="1">
      <alignment horizontal="center" vertical="center" wrapText="1"/>
    </xf>
    <xf numFmtId="49" fontId="14" fillId="33" borderId="62" xfId="0" applyNumberFormat="1" applyFont="1" applyFill="1" applyBorder="1" applyAlignment="1">
      <alignment horizontal="right" vertical="top" wrapText="1"/>
    </xf>
    <xf numFmtId="0" fontId="14" fillId="33" borderId="30" xfId="0" applyNumberFormat="1" applyFont="1" applyFill="1" applyBorder="1" applyAlignment="1">
      <alignment vertical="top" wrapText="1"/>
    </xf>
    <xf numFmtId="0" fontId="12" fillId="33" borderId="64" xfId="0" applyFont="1" applyFill="1" applyBorder="1" applyAlignment="1">
      <alignment horizontal="right" vertical="top" wrapText="1"/>
    </xf>
    <xf numFmtId="0" fontId="12" fillId="33" borderId="31" xfId="0" applyFont="1" applyFill="1" applyBorder="1" applyAlignment="1">
      <alignment vertical="top" wrapText="1"/>
    </xf>
    <xf numFmtId="0" fontId="13" fillId="33" borderId="65" xfId="0" applyFont="1" applyFill="1" applyBorder="1" applyAlignment="1">
      <alignment horizontal="center" vertical="center"/>
    </xf>
    <xf numFmtId="0" fontId="13" fillId="33" borderId="66"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57" xfId="0" applyNumberFormat="1" applyFont="1" applyFill="1" applyBorder="1" applyAlignment="1">
      <alignment horizontal="left" vertical="top" wrapText="1"/>
    </xf>
    <xf numFmtId="0" fontId="13" fillId="33" borderId="58" xfId="0" applyNumberFormat="1" applyFont="1" applyFill="1" applyBorder="1" applyAlignment="1">
      <alignment horizontal="left" vertical="top" wrapText="1"/>
    </xf>
    <xf numFmtId="0" fontId="13" fillId="33" borderId="68" xfId="0" applyNumberFormat="1" applyFont="1" applyFill="1" applyBorder="1" applyAlignment="1">
      <alignment horizontal="left" vertical="top" wrapText="1"/>
    </xf>
    <xf numFmtId="0" fontId="13" fillId="33" borderId="42" xfId="0" applyFont="1" applyFill="1" applyBorder="1" applyAlignment="1">
      <alignment horizontal="center" vertical="center"/>
    </xf>
    <xf numFmtId="0" fontId="13" fillId="33" borderId="40" xfId="0" applyFont="1" applyFill="1" applyBorder="1" applyAlignment="1">
      <alignment horizontal="center" vertical="center"/>
    </xf>
    <xf numFmtId="0" fontId="13" fillId="33" borderId="43" xfId="0" applyFont="1" applyFill="1" applyBorder="1" applyAlignment="1">
      <alignment horizontal="center" vertical="center"/>
    </xf>
    <xf numFmtId="0" fontId="13" fillId="33" borderId="54"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55" xfId="0" applyFont="1" applyFill="1" applyBorder="1" applyAlignment="1">
      <alignment horizontal="center" vertical="center"/>
    </xf>
    <xf numFmtId="165" fontId="58" fillId="38" borderId="12" xfId="0" applyNumberFormat="1" applyFont="1" applyFill="1" applyBorder="1" applyAlignment="1">
      <alignment horizontal="right" vertical="top" wrapText="1"/>
    </xf>
    <xf numFmtId="0" fontId="59" fillId="38" borderId="56" xfId="0" applyFont="1" applyFill="1" applyBorder="1" applyAlignment="1">
      <alignment horizontal="right" vertical="top" wrapText="1"/>
    </xf>
    <xf numFmtId="0" fontId="59" fillId="38" borderId="13" xfId="0" applyFont="1" applyFill="1" applyBorder="1" applyAlignment="1">
      <alignment horizontal="right" vertical="top" wrapText="1"/>
    </xf>
    <xf numFmtId="0" fontId="8" fillId="0" borderId="10" xfId="0" applyFont="1" applyFill="1" applyBorder="1" applyAlignment="1">
      <alignment horizontal="center" vertical="center" wrapText="1"/>
    </xf>
    <xf numFmtId="0" fontId="22" fillId="0" borderId="10" xfId="0" applyFont="1" applyBorder="1" applyAlignment="1">
      <alignment/>
    </xf>
    <xf numFmtId="0" fontId="19" fillId="0" borderId="10" xfId="0" applyFont="1" applyBorder="1" applyAlignment="1">
      <alignment horizontal="center"/>
    </xf>
    <xf numFmtId="0" fontId="0" fillId="0" borderId="10" xfId="0" applyBorder="1" applyAlignment="1">
      <alignment horizontal="center"/>
    </xf>
    <xf numFmtId="0" fontId="19" fillId="0" borderId="11" xfId="0" applyFont="1" applyBorder="1" applyAlignment="1">
      <alignment horizontal="center" vertical="center" wrapText="1"/>
    </xf>
    <xf numFmtId="0" fontId="0" fillId="0" borderId="25" xfId="0" applyBorder="1" applyAlignment="1">
      <alignment horizontal="center" vertical="center" wrapText="1"/>
    </xf>
    <xf numFmtId="0" fontId="19" fillId="0" borderId="11" xfId="0" applyFont="1" applyBorder="1" applyAlignment="1">
      <alignment horizontal="center" vertical="center"/>
    </xf>
    <xf numFmtId="0" fontId="0" fillId="0" borderId="69" xfId="0" applyBorder="1" applyAlignment="1">
      <alignment horizontal="center" vertical="center"/>
    </xf>
    <xf numFmtId="0" fontId="0" fillId="0" borderId="25" xfId="0" applyBorder="1" applyAlignment="1">
      <alignment/>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Incorreto" xfId="45"/>
    <cellStyle name="Currency" xfId="46"/>
    <cellStyle name="Currency [0]" xfId="47"/>
    <cellStyle name="Neutra" xfId="48"/>
    <cellStyle name="Normal 2" xfId="49"/>
    <cellStyle name="Nota" xfId="50"/>
    <cellStyle name="Percent" xfId="51"/>
    <cellStyle name="Saída" xfId="52"/>
    <cellStyle name="Comma" xfId="53"/>
    <cellStyle name="Comma [0]" xfId="54"/>
    <cellStyle name="Separador de milhares 2" xfId="55"/>
    <cellStyle name="Texto de Aviso" xfId="56"/>
    <cellStyle name="Texto Explicativo" xfId="57"/>
    <cellStyle name="Título" xfId="58"/>
    <cellStyle name="Título 1" xfId="59"/>
    <cellStyle name="Título 2" xfId="60"/>
    <cellStyle name="Título 3" xfId="61"/>
    <cellStyle name="Título 4" xfId="62"/>
    <cellStyle name="Total" xfId="63"/>
    <cellStyle name="Vírgula 5"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0</xdr:row>
      <xdr:rowOff>57150</xdr:rowOff>
    </xdr:from>
    <xdr:to>
      <xdr:col>8</xdr:col>
      <xdr:colOff>838200</xdr:colOff>
      <xdr:row>0</xdr:row>
      <xdr:rowOff>819150</xdr:rowOff>
    </xdr:to>
    <xdr:sp>
      <xdr:nvSpPr>
        <xdr:cNvPr id="1" name="Text Box 26"/>
        <xdr:cNvSpPr txBox="1">
          <a:spLocks noChangeArrowheads="1"/>
        </xdr:cNvSpPr>
      </xdr:nvSpPr>
      <xdr:spPr>
        <a:xfrm>
          <a:off x="1743075" y="57150"/>
          <a:ext cx="7267575" cy="7620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76200</xdr:rowOff>
    </xdr:from>
    <xdr:to>
      <xdr:col>2</xdr:col>
      <xdr:colOff>209550</xdr:colOff>
      <xdr:row>0</xdr:row>
      <xdr:rowOff>762000</xdr:rowOff>
    </xdr:to>
    <xdr:pic>
      <xdr:nvPicPr>
        <xdr:cNvPr id="2" name="Imagem 3" descr="F:\1.São João da Ponte\Timbre menor.jpg"/>
        <xdr:cNvPicPr preferRelativeResize="1">
          <a:picLocks noChangeAspect="1"/>
        </xdr:cNvPicPr>
      </xdr:nvPicPr>
      <xdr:blipFill>
        <a:blip r:embed="rId1"/>
        <a:stretch>
          <a:fillRect/>
        </a:stretch>
      </xdr:blipFill>
      <xdr:spPr>
        <a:xfrm>
          <a:off x="0" y="76200"/>
          <a:ext cx="14859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12"/>
  <sheetViews>
    <sheetView zoomScalePageLayoutView="0" workbookViewId="0" topLeftCell="A1">
      <selection activeCell="A5" sqref="A5:I5"/>
    </sheetView>
  </sheetViews>
  <sheetFormatPr defaultColWidth="9.140625" defaultRowHeight="12.75"/>
  <cols>
    <col min="1" max="1" width="6.140625" style="0" customWidth="1"/>
    <col min="2" max="2" width="13.00390625" style="11" customWidth="1"/>
    <col min="3" max="3" width="16.28125" style="0" customWidth="1"/>
    <col min="4" max="4" width="25.00390625" style="0" customWidth="1"/>
    <col min="5" max="5" width="24.8515625" style="0" customWidth="1"/>
    <col min="6" max="6" width="13.28125" style="0" customWidth="1"/>
    <col min="7" max="7" width="10.28125" style="0" customWidth="1"/>
    <col min="8" max="8" width="13.7109375" style="0" customWidth="1"/>
    <col min="9" max="9" width="17.8515625" style="0" customWidth="1"/>
  </cols>
  <sheetData>
    <row r="1" spans="3:9" ht="64.5" customHeight="1">
      <c r="C1" s="4"/>
      <c r="D1" s="234" t="s">
        <v>36</v>
      </c>
      <c r="E1" s="234"/>
      <c r="F1" s="234"/>
      <c r="G1" s="234"/>
      <c r="H1" s="234"/>
      <c r="I1" s="234"/>
    </row>
    <row r="2" spans="3:9" ht="5.25" customHeight="1">
      <c r="C2" s="1"/>
      <c r="D2" s="1"/>
      <c r="E2" s="1"/>
      <c r="F2" s="1"/>
      <c r="G2" s="2"/>
      <c r="H2" s="2"/>
      <c r="I2" s="2"/>
    </row>
    <row r="3" spans="1:9" ht="18">
      <c r="A3" s="235" t="s">
        <v>272</v>
      </c>
      <c r="B3" s="235"/>
      <c r="C3" s="235"/>
      <c r="D3" s="235"/>
      <c r="E3" s="235"/>
      <c r="F3" s="235"/>
      <c r="G3" s="235"/>
      <c r="H3" s="235"/>
      <c r="I3" s="235"/>
    </row>
    <row r="4" spans="1:9" s="3" customFormat="1" ht="15.75" customHeight="1">
      <c r="A4" s="240"/>
      <c r="B4" s="240"/>
      <c r="C4" s="240"/>
      <c r="D4" s="240"/>
      <c r="E4" s="240"/>
      <c r="F4" s="240"/>
      <c r="G4" s="240"/>
      <c r="H4" s="240"/>
      <c r="I4" s="240"/>
    </row>
    <row r="5" spans="1:9" s="3" customFormat="1" ht="15.75" customHeight="1">
      <c r="A5" s="241" t="s">
        <v>61</v>
      </c>
      <c r="B5" s="241"/>
      <c r="C5" s="241"/>
      <c r="D5" s="241"/>
      <c r="E5" s="241"/>
      <c r="F5" s="241"/>
      <c r="G5" s="241"/>
      <c r="H5" s="241"/>
      <c r="I5" s="241"/>
    </row>
    <row r="6" spans="1:9" s="3" customFormat="1" ht="15.75" customHeight="1">
      <c r="A6" s="240"/>
      <c r="B6" s="240"/>
      <c r="C6" s="240"/>
      <c r="D6" s="240"/>
      <c r="E6" s="240"/>
      <c r="F6" s="240"/>
      <c r="G6" s="240"/>
      <c r="H6" s="240"/>
      <c r="I6" s="240"/>
    </row>
    <row r="7" spans="1:9" s="3" customFormat="1" ht="15.75" customHeight="1">
      <c r="A7" s="109"/>
      <c r="B7" s="109"/>
      <c r="C7" s="109"/>
      <c r="D7" s="109"/>
      <c r="E7" s="109"/>
      <c r="F7" s="109"/>
      <c r="G7" s="247" t="s">
        <v>307</v>
      </c>
      <c r="H7" s="247"/>
      <c r="I7" s="110">
        <v>0.2</v>
      </c>
    </row>
    <row r="8" spans="1:9" s="3" customFormat="1" ht="15.75" customHeight="1" thickBot="1">
      <c r="A8" s="240"/>
      <c r="B8" s="240"/>
      <c r="C8" s="240"/>
      <c r="D8" s="240"/>
      <c r="E8" s="240"/>
      <c r="F8" s="240"/>
      <c r="G8" s="240"/>
      <c r="H8" s="240"/>
      <c r="I8" s="240"/>
    </row>
    <row r="9" spans="1:9" ht="21.75" customHeight="1">
      <c r="A9" s="238" t="s">
        <v>0</v>
      </c>
      <c r="B9" s="245" t="s">
        <v>62</v>
      </c>
      <c r="C9" s="238" t="s">
        <v>6</v>
      </c>
      <c r="D9" s="238"/>
      <c r="E9" s="238"/>
      <c r="F9" s="236" t="s">
        <v>10</v>
      </c>
      <c r="G9" s="238" t="s">
        <v>7</v>
      </c>
      <c r="H9" s="236" t="s">
        <v>8</v>
      </c>
      <c r="I9" s="238" t="s">
        <v>60</v>
      </c>
    </row>
    <row r="10" spans="1:9" ht="39.75" customHeight="1" thickBot="1">
      <c r="A10" s="239"/>
      <c r="B10" s="246"/>
      <c r="C10" s="239"/>
      <c r="D10" s="239"/>
      <c r="E10" s="239"/>
      <c r="F10" s="237"/>
      <c r="G10" s="239"/>
      <c r="H10" s="237"/>
      <c r="I10" s="239"/>
    </row>
    <row r="11" spans="1:9" s="8" customFormat="1" ht="15.75" customHeight="1">
      <c r="A11" s="36" t="s">
        <v>1</v>
      </c>
      <c r="B11" s="37"/>
      <c r="C11" s="242" t="s">
        <v>33</v>
      </c>
      <c r="D11" s="243"/>
      <c r="E11" s="244"/>
      <c r="F11" s="38"/>
      <c r="G11" s="39"/>
      <c r="H11" s="40"/>
      <c r="I11" s="41">
        <f>SUM(I12:I15)</f>
        <v>25050.355400000004</v>
      </c>
    </row>
    <row r="12" spans="1:9" s="8" customFormat="1" ht="15.75" customHeight="1">
      <c r="A12" s="15" t="s">
        <v>2</v>
      </c>
      <c r="B12" s="13" t="s">
        <v>63</v>
      </c>
      <c r="C12" s="217" t="s">
        <v>44</v>
      </c>
      <c r="D12" s="218"/>
      <c r="E12" s="219"/>
      <c r="F12" s="14">
        <v>338.82</v>
      </c>
      <c r="G12" s="6" t="s">
        <v>37</v>
      </c>
      <c r="H12" s="7">
        <v>28.83</v>
      </c>
      <c r="I12" s="16">
        <f>F12*H12</f>
        <v>9768.1806</v>
      </c>
    </row>
    <row r="13" spans="1:9" s="8" customFormat="1" ht="15.75" customHeight="1">
      <c r="A13" s="15" t="s">
        <v>11</v>
      </c>
      <c r="B13" s="13">
        <v>84035</v>
      </c>
      <c r="C13" s="217" t="s">
        <v>45</v>
      </c>
      <c r="D13" s="218"/>
      <c r="E13" s="219"/>
      <c r="F13" s="14">
        <v>338.82</v>
      </c>
      <c r="G13" s="6" t="s">
        <v>37</v>
      </c>
      <c r="H13" s="7">
        <v>39.7</v>
      </c>
      <c r="I13" s="16">
        <f>F13*H13</f>
        <v>13451.154</v>
      </c>
    </row>
    <row r="14" spans="1:9" s="8" customFormat="1" ht="31.5" customHeight="1">
      <c r="A14" s="15" t="s">
        <v>39</v>
      </c>
      <c r="B14" s="13">
        <v>72106</v>
      </c>
      <c r="C14" s="217" t="s">
        <v>65</v>
      </c>
      <c r="D14" s="218"/>
      <c r="E14" s="219"/>
      <c r="F14" s="14">
        <v>47.92</v>
      </c>
      <c r="G14" s="6" t="s">
        <v>30</v>
      </c>
      <c r="H14" s="7">
        <v>18.16</v>
      </c>
      <c r="I14" s="16">
        <f>F14*H14</f>
        <v>870.2272</v>
      </c>
    </row>
    <row r="15" spans="1:9" s="8" customFormat="1" ht="30.75" customHeight="1">
      <c r="A15" s="15" t="s">
        <v>215</v>
      </c>
      <c r="B15" s="13">
        <v>72104</v>
      </c>
      <c r="C15" s="217" t="s">
        <v>64</v>
      </c>
      <c r="D15" s="218"/>
      <c r="E15" s="219"/>
      <c r="F15" s="14">
        <v>33.28</v>
      </c>
      <c r="G15" s="6" t="s">
        <v>37</v>
      </c>
      <c r="H15" s="7">
        <v>28.87</v>
      </c>
      <c r="I15" s="16">
        <f>F15*H15</f>
        <v>960.7936000000001</v>
      </c>
    </row>
    <row r="16" spans="1:9" s="8" customFormat="1" ht="15.75" customHeight="1">
      <c r="A16" s="26" t="s">
        <v>3</v>
      </c>
      <c r="B16" s="27"/>
      <c r="C16" s="228" t="s">
        <v>46</v>
      </c>
      <c r="D16" s="229"/>
      <c r="E16" s="230"/>
      <c r="F16" s="28"/>
      <c r="G16" s="29"/>
      <c r="H16" s="30"/>
      <c r="I16" s="31">
        <f>SUM(I17:I20)</f>
        <v>44130.3331</v>
      </c>
    </row>
    <row r="17" spans="1:9" s="8" customFormat="1" ht="47.25" customHeight="1">
      <c r="A17" s="15" t="s">
        <v>4</v>
      </c>
      <c r="B17" s="13">
        <v>87879</v>
      </c>
      <c r="C17" s="217" t="s">
        <v>66</v>
      </c>
      <c r="D17" s="218"/>
      <c r="E17" s="219"/>
      <c r="F17" s="14">
        <v>1706.75</v>
      </c>
      <c r="G17" s="6" t="s">
        <v>29</v>
      </c>
      <c r="H17" s="7">
        <v>2.41</v>
      </c>
      <c r="I17" s="16">
        <f>F17*H17</f>
        <v>4113.2675</v>
      </c>
    </row>
    <row r="18" spans="1:9" s="8" customFormat="1" ht="15.75" customHeight="1">
      <c r="A18" s="15" t="s">
        <v>31</v>
      </c>
      <c r="B18" s="13" t="s">
        <v>67</v>
      </c>
      <c r="C18" s="217" t="s">
        <v>47</v>
      </c>
      <c r="D18" s="218"/>
      <c r="E18" s="219"/>
      <c r="F18" s="14">
        <v>179.66</v>
      </c>
      <c r="G18" s="6" t="s">
        <v>29</v>
      </c>
      <c r="H18" s="7">
        <v>12.6</v>
      </c>
      <c r="I18" s="16">
        <f>F18*H18</f>
        <v>2263.716</v>
      </c>
    </row>
    <row r="19" spans="1:9" s="8" customFormat="1" ht="64.5" customHeight="1">
      <c r="A19" s="15" t="s">
        <v>32</v>
      </c>
      <c r="B19" s="13" t="s">
        <v>69</v>
      </c>
      <c r="C19" s="217" t="s">
        <v>68</v>
      </c>
      <c r="D19" s="218"/>
      <c r="E19" s="219"/>
      <c r="F19" s="14">
        <v>179.66</v>
      </c>
      <c r="G19" s="6" t="s">
        <v>29</v>
      </c>
      <c r="H19" s="7">
        <v>38.95</v>
      </c>
      <c r="I19" s="16">
        <f>F19*H19</f>
        <v>6997.7570000000005</v>
      </c>
    </row>
    <row r="20" spans="1:9" s="8" customFormat="1" ht="15.75" customHeight="1">
      <c r="A20" s="15" t="s">
        <v>40</v>
      </c>
      <c r="B20" s="13" t="s">
        <v>71</v>
      </c>
      <c r="C20" s="217" t="s">
        <v>70</v>
      </c>
      <c r="D20" s="218"/>
      <c r="E20" s="219"/>
      <c r="F20" s="14">
        <v>1527.09</v>
      </c>
      <c r="G20" s="6" t="s">
        <v>29</v>
      </c>
      <c r="H20" s="7">
        <v>20.14</v>
      </c>
      <c r="I20" s="16">
        <f>F20*H20</f>
        <v>30755.5926</v>
      </c>
    </row>
    <row r="21" spans="1:9" s="8" customFormat="1" ht="15.75" customHeight="1">
      <c r="A21" s="26" t="s">
        <v>9</v>
      </c>
      <c r="B21" s="27"/>
      <c r="C21" s="228" t="s">
        <v>50</v>
      </c>
      <c r="D21" s="229"/>
      <c r="E21" s="230"/>
      <c r="F21" s="32"/>
      <c r="G21" s="33"/>
      <c r="H21" s="34"/>
      <c r="I21" s="35">
        <f>SUM(I22:I26)</f>
        <v>29272.389000000003</v>
      </c>
    </row>
    <row r="22" spans="1:9" s="8" customFormat="1" ht="76.5" customHeight="1">
      <c r="A22" s="15" t="s">
        <v>5</v>
      </c>
      <c r="B22" s="13" t="s">
        <v>74</v>
      </c>
      <c r="C22" s="217" t="s">
        <v>73</v>
      </c>
      <c r="D22" s="218"/>
      <c r="E22" s="219"/>
      <c r="F22" s="14">
        <v>26</v>
      </c>
      <c r="G22" s="6" t="s">
        <v>72</v>
      </c>
      <c r="H22" s="7">
        <v>412.26</v>
      </c>
      <c r="I22" s="16">
        <f>F22*H22</f>
        <v>10718.76</v>
      </c>
    </row>
    <row r="23" spans="1:9" s="8" customFormat="1" ht="80.25" customHeight="1">
      <c r="A23" s="15" t="s">
        <v>41</v>
      </c>
      <c r="B23" s="13" t="s">
        <v>75</v>
      </c>
      <c r="C23" s="217" t="s">
        <v>277</v>
      </c>
      <c r="D23" s="218"/>
      <c r="E23" s="219"/>
      <c r="F23" s="14">
        <v>3</v>
      </c>
      <c r="G23" s="6" t="s">
        <v>72</v>
      </c>
      <c r="H23" s="7">
        <v>531.98</v>
      </c>
      <c r="I23" s="16">
        <f>F23*H23</f>
        <v>1595.94</v>
      </c>
    </row>
    <row r="24" spans="1:9" s="8" customFormat="1" ht="30.75" customHeight="1">
      <c r="A24" s="15" t="s">
        <v>42</v>
      </c>
      <c r="B24" s="13" t="s">
        <v>76</v>
      </c>
      <c r="C24" s="217" t="s">
        <v>77</v>
      </c>
      <c r="D24" s="218"/>
      <c r="E24" s="219"/>
      <c r="F24" s="14">
        <v>1</v>
      </c>
      <c r="G24" s="6" t="s">
        <v>72</v>
      </c>
      <c r="H24" s="7">
        <v>2985.22</v>
      </c>
      <c r="I24" s="16">
        <f>F24*H24</f>
        <v>2985.22</v>
      </c>
    </row>
    <row r="25" spans="1:9" s="8" customFormat="1" ht="15.75" customHeight="1">
      <c r="A25" s="15" t="s">
        <v>43</v>
      </c>
      <c r="B25" s="13" t="s">
        <v>78</v>
      </c>
      <c r="C25" s="222" t="s">
        <v>52</v>
      </c>
      <c r="D25" s="223"/>
      <c r="E25" s="224"/>
      <c r="F25" s="14">
        <v>56.56</v>
      </c>
      <c r="G25" s="6" t="s">
        <v>29</v>
      </c>
      <c r="H25" s="7">
        <v>234.11</v>
      </c>
      <c r="I25" s="16">
        <f>F25*H25</f>
        <v>13241.261600000002</v>
      </c>
    </row>
    <row r="26" spans="1:9" s="8" customFormat="1" ht="15.75" customHeight="1">
      <c r="A26" s="15" t="s">
        <v>216</v>
      </c>
      <c r="B26" s="13" t="s">
        <v>79</v>
      </c>
      <c r="C26" s="222" t="s">
        <v>80</v>
      </c>
      <c r="D26" s="223"/>
      <c r="E26" s="224"/>
      <c r="F26" s="14">
        <v>4.62</v>
      </c>
      <c r="G26" s="6" t="s">
        <v>29</v>
      </c>
      <c r="H26" s="7">
        <v>158.27</v>
      </c>
      <c r="I26" s="16">
        <f>F26*H26</f>
        <v>731.2074000000001</v>
      </c>
    </row>
    <row r="27" spans="1:9" s="8" customFormat="1" ht="15.75" customHeight="1">
      <c r="A27" s="26" t="s">
        <v>12</v>
      </c>
      <c r="B27" s="27"/>
      <c r="C27" s="228" t="s">
        <v>34</v>
      </c>
      <c r="D27" s="229"/>
      <c r="E27" s="230"/>
      <c r="F27" s="32"/>
      <c r="G27" s="33"/>
      <c r="H27" s="34"/>
      <c r="I27" s="35">
        <f>SUM(I28:I31)</f>
        <v>15166.3002</v>
      </c>
    </row>
    <row r="28" spans="1:9" s="8" customFormat="1" ht="33" customHeight="1">
      <c r="A28" s="15" t="s">
        <v>13</v>
      </c>
      <c r="B28" s="13" t="s">
        <v>81</v>
      </c>
      <c r="C28" s="222" t="s">
        <v>82</v>
      </c>
      <c r="D28" s="223"/>
      <c r="E28" s="224"/>
      <c r="F28" s="14">
        <v>1527.09</v>
      </c>
      <c r="G28" s="6" t="s">
        <v>29</v>
      </c>
      <c r="H28" s="7">
        <v>2.07</v>
      </c>
      <c r="I28" s="16">
        <f>F28*H28</f>
        <v>3161.0762999999997</v>
      </c>
    </row>
    <row r="29" spans="1:9" s="8" customFormat="1" ht="30.75" customHeight="1">
      <c r="A29" s="15" t="s">
        <v>217</v>
      </c>
      <c r="B29" s="13" t="s">
        <v>84</v>
      </c>
      <c r="C29" s="222" t="s">
        <v>83</v>
      </c>
      <c r="D29" s="223"/>
      <c r="E29" s="224"/>
      <c r="F29" s="14">
        <v>1527.09</v>
      </c>
      <c r="G29" s="6" t="s">
        <v>29</v>
      </c>
      <c r="H29" s="7">
        <v>6.73</v>
      </c>
      <c r="I29" s="16">
        <f>F29*H29</f>
        <v>10277.3157</v>
      </c>
    </row>
    <row r="30" spans="1:9" s="8" customFormat="1" ht="31.5" customHeight="1">
      <c r="A30" s="15" t="s">
        <v>218</v>
      </c>
      <c r="B30" s="13" t="s">
        <v>86</v>
      </c>
      <c r="C30" s="222" t="s">
        <v>85</v>
      </c>
      <c r="D30" s="223"/>
      <c r="E30" s="224"/>
      <c r="F30" s="14">
        <v>82.86</v>
      </c>
      <c r="G30" s="6" t="s">
        <v>29</v>
      </c>
      <c r="H30" s="7">
        <v>20.08</v>
      </c>
      <c r="I30" s="16">
        <f>F30*H30</f>
        <v>1663.8287999999998</v>
      </c>
    </row>
    <row r="31" spans="1:9" s="8" customFormat="1" ht="15.75" customHeight="1">
      <c r="A31" s="15" t="s">
        <v>219</v>
      </c>
      <c r="B31" s="13" t="s">
        <v>88</v>
      </c>
      <c r="C31" s="222" t="s">
        <v>87</v>
      </c>
      <c r="D31" s="223"/>
      <c r="E31" s="224"/>
      <c r="F31" s="14">
        <v>4.62</v>
      </c>
      <c r="G31" s="6" t="s">
        <v>29</v>
      </c>
      <c r="H31" s="7">
        <v>13.87</v>
      </c>
      <c r="I31" s="16">
        <f>F31*H31</f>
        <v>64.07939999999999</v>
      </c>
    </row>
    <row r="32" spans="1:9" s="8" customFormat="1" ht="15.75" customHeight="1">
      <c r="A32" s="26" t="s">
        <v>14</v>
      </c>
      <c r="B32" s="27"/>
      <c r="C32" s="228" t="s">
        <v>54</v>
      </c>
      <c r="D32" s="229"/>
      <c r="E32" s="230"/>
      <c r="F32" s="28"/>
      <c r="G32" s="29"/>
      <c r="H32" s="30"/>
      <c r="I32" s="31">
        <f>SUM(I33:I36)</f>
        <v>19840.386599999998</v>
      </c>
    </row>
    <row r="33" spans="1:9" s="8" customFormat="1" ht="47.25" customHeight="1">
      <c r="A33" s="17" t="s">
        <v>15</v>
      </c>
      <c r="B33" s="13" t="s">
        <v>278</v>
      </c>
      <c r="C33" s="217" t="s">
        <v>279</v>
      </c>
      <c r="D33" s="218"/>
      <c r="E33" s="219"/>
      <c r="F33" s="14">
        <v>338.82</v>
      </c>
      <c r="G33" s="6" t="s">
        <v>29</v>
      </c>
      <c r="H33" s="7">
        <v>28.5</v>
      </c>
      <c r="I33" s="16">
        <f>F33*H33</f>
        <v>9656.369999999999</v>
      </c>
    </row>
    <row r="34" spans="1:9" s="8" customFormat="1" ht="15.75" customHeight="1">
      <c r="A34" s="17" t="s">
        <v>16</v>
      </c>
      <c r="B34" s="13" t="s">
        <v>278</v>
      </c>
      <c r="C34" s="217" t="s">
        <v>303</v>
      </c>
      <c r="D34" s="218"/>
      <c r="E34" s="219"/>
      <c r="F34" s="14">
        <v>33.11</v>
      </c>
      <c r="G34" s="6" t="s">
        <v>29</v>
      </c>
      <c r="H34" s="7">
        <v>28.5</v>
      </c>
      <c r="I34" s="16">
        <f>F34*H34</f>
        <v>943.635</v>
      </c>
    </row>
    <row r="35" spans="1:9" s="8" customFormat="1" ht="15.75" customHeight="1">
      <c r="A35" s="17" t="s">
        <v>17</v>
      </c>
      <c r="B35" s="13" t="s">
        <v>305</v>
      </c>
      <c r="C35" s="217" t="s">
        <v>306</v>
      </c>
      <c r="D35" s="218"/>
      <c r="E35" s="219"/>
      <c r="F35" s="14">
        <v>25.9</v>
      </c>
      <c r="G35" s="6" t="s">
        <v>30</v>
      </c>
      <c r="H35" s="7">
        <v>38.49</v>
      </c>
      <c r="I35" s="16">
        <f>F35*H35</f>
        <v>996.891</v>
      </c>
    </row>
    <row r="36" spans="1:9" s="8" customFormat="1" ht="64.5" customHeight="1">
      <c r="A36" s="17" t="s">
        <v>304</v>
      </c>
      <c r="B36" s="13" t="s">
        <v>280</v>
      </c>
      <c r="C36" s="217" t="s">
        <v>281</v>
      </c>
      <c r="D36" s="218"/>
      <c r="E36" s="219"/>
      <c r="F36" s="14">
        <v>338.82</v>
      </c>
      <c r="G36" s="6" t="s">
        <v>29</v>
      </c>
      <c r="H36" s="7">
        <v>24.33</v>
      </c>
      <c r="I36" s="16">
        <f>F36*H36</f>
        <v>8243.4906</v>
      </c>
    </row>
    <row r="37" spans="1:9" s="8" customFormat="1" ht="15.75" customHeight="1">
      <c r="A37" s="26" t="s">
        <v>18</v>
      </c>
      <c r="B37" s="27"/>
      <c r="C37" s="228" t="s">
        <v>55</v>
      </c>
      <c r="D37" s="229"/>
      <c r="E37" s="230"/>
      <c r="F37" s="28"/>
      <c r="G37" s="29"/>
      <c r="H37" s="30"/>
      <c r="I37" s="31">
        <f>SUM(I38:I67)</f>
        <v>18969.77</v>
      </c>
    </row>
    <row r="38" spans="1:9" s="8" customFormat="1" ht="15.75" customHeight="1">
      <c r="A38" s="18" t="s">
        <v>19</v>
      </c>
      <c r="B38" s="12" t="s">
        <v>92</v>
      </c>
      <c r="C38" s="225" t="s">
        <v>91</v>
      </c>
      <c r="D38" s="226"/>
      <c r="E38" s="227"/>
      <c r="F38" s="14">
        <v>6</v>
      </c>
      <c r="G38" s="6" t="s">
        <v>38</v>
      </c>
      <c r="H38" s="7">
        <v>521.34</v>
      </c>
      <c r="I38" s="16">
        <f aca="true" t="shared" si="0" ref="I38:I65">F38*H38</f>
        <v>3128.04</v>
      </c>
    </row>
    <row r="39" spans="1:9" s="8" customFormat="1" ht="76.5" customHeight="1">
      <c r="A39" s="18" t="s">
        <v>20</v>
      </c>
      <c r="B39" s="12" t="s">
        <v>96</v>
      </c>
      <c r="C39" s="225" t="s">
        <v>99</v>
      </c>
      <c r="D39" s="226"/>
      <c r="E39" s="227"/>
      <c r="F39" s="14">
        <v>13</v>
      </c>
      <c r="G39" s="6" t="s">
        <v>38</v>
      </c>
      <c r="H39" s="7">
        <v>135.94</v>
      </c>
      <c r="I39" s="16">
        <f t="shared" si="0"/>
        <v>1767.22</v>
      </c>
    </row>
    <row r="40" spans="1:9" s="8" customFormat="1" ht="62.25" customHeight="1">
      <c r="A40" s="18" t="s">
        <v>48</v>
      </c>
      <c r="B40" s="12" t="s">
        <v>93</v>
      </c>
      <c r="C40" s="225" t="s">
        <v>145</v>
      </c>
      <c r="D40" s="226"/>
      <c r="E40" s="227"/>
      <c r="F40" s="14">
        <v>5</v>
      </c>
      <c r="G40" s="6" t="s">
        <v>38</v>
      </c>
      <c r="H40" s="7">
        <v>197.29</v>
      </c>
      <c r="I40" s="16">
        <f t="shared" si="0"/>
        <v>986.4499999999999</v>
      </c>
    </row>
    <row r="41" spans="1:9" s="8" customFormat="1" ht="63" customHeight="1">
      <c r="A41" s="18" t="s">
        <v>49</v>
      </c>
      <c r="B41" s="12" t="s">
        <v>98</v>
      </c>
      <c r="C41" s="225" t="s">
        <v>97</v>
      </c>
      <c r="D41" s="226"/>
      <c r="E41" s="227"/>
      <c r="F41" s="14">
        <v>2</v>
      </c>
      <c r="G41" s="6" t="s">
        <v>72</v>
      </c>
      <c r="H41" s="7">
        <v>264.79</v>
      </c>
      <c r="I41" s="16">
        <f t="shared" si="0"/>
        <v>529.58</v>
      </c>
    </row>
    <row r="42" spans="1:9" s="8" customFormat="1" ht="30.75" customHeight="1">
      <c r="A42" s="18" t="s">
        <v>220</v>
      </c>
      <c r="B42" s="12" t="s">
        <v>101</v>
      </c>
      <c r="C42" s="225" t="s">
        <v>100</v>
      </c>
      <c r="D42" s="226"/>
      <c r="E42" s="227"/>
      <c r="F42" s="14">
        <v>5</v>
      </c>
      <c r="G42" s="6" t="s">
        <v>72</v>
      </c>
      <c r="H42" s="7">
        <v>196.42</v>
      </c>
      <c r="I42" s="16">
        <f t="shared" si="0"/>
        <v>982.0999999999999</v>
      </c>
    </row>
    <row r="43" spans="1:9" s="8" customFormat="1" ht="31.5" customHeight="1">
      <c r="A43" s="18" t="s">
        <v>221</v>
      </c>
      <c r="B43" s="12" t="s">
        <v>142</v>
      </c>
      <c r="C43" s="225" t="s">
        <v>141</v>
      </c>
      <c r="D43" s="226"/>
      <c r="E43" s="227"/>
      <c r="F43" s="14">
        <v>2</v>
      </c>
      <c r="G43" s="6" t="s">
        <v>38</v>
      </c>
      <c r="H43" s="7">
        <v>51.32</v>
      </c>
      <c r="I43" s="16">
        <f t="shared" si="0"/>
        <v>102.64</v>
      </c>
    </row>
    <row r="44" spans="1:9" s="8" customFormat="1" ht="48.75" customHeight="1">
      <c r="A44" s="18" t="s">
        <v>222</v>
      </c>
      <c r="B44" s="12" t="s">
        <v>144</v>
      </c>
      <c r="C44" s="225" t="s">
        <v>143</v>
      </c>
      <c r="D44" s="226"/>
      <c r="E44" s="227"/>
      <c r="F44" s="14">
        <v>2</v>
      </c>
      <c r="G44" s="6" t="s">
        <v>72</v>
      </c>
      <c r="H44" s="7">
        <v>71.94</v>
      </c>
      <c r="I44" s="16">
        <f t="shared" si="0"/>
        <v>143.88</v>
      </c>
    </row>
    <row r="45" spans="1:9" s="8" customFormat="1" ht="46.5" customHeight="1">
      <c r="A45" s="18" t="s">
        <v>223</v>
      </c>
      <c r="B45" s="12" t="s">
        <v>108</v>
      </c>
      <c r="C45" s="225" t="s">
        <v>148</v>
      </c>
      <c r="D45" s="226"/>
      <c r="E45" s="227"/>
      <c r="F45" s="14">
        <v>6</v>
      </c>
      <c r="G45" s="6" t="s">
        <v>38</v>
      </c>
      <c r="H45" s="7">
        <v>38.72</v>
      </c>
      <c r="I45" s="16">
        <f t="shared" si="0"/>
        <v>232.32</v>
      </c>
    </row>
    <row r="46" spans="1:9" s="8" customFormat="1" ht="31.5" customHeight="1">
      <c r="A46" s="18" t="s">
        <v>224</v>
      </c>
      <c r="B46" s="12" t="s">
        <v>147</v>
      </c>
      <c r="C46" s="225" t="s">
        <v>146</v>
      </c>
      <c r="D46" s="226"/>
      <c r="E46" s="227"/>
      <c r="F46" s="14">
        <v>6</v>
      </c>
      <c r="G46" s="6" t="s">
        <v>38</v>
      </c>
      <c r="H46" s="7">
        <v>43.05</v>
      </c>
      <c r="I46" s="16">
        <f t="shared" si="0"/>
        <v>258.29999999999995</v>
      </c>
    </row>
    <row r="47" spans="1:9" s="8" customFormat="1" ht="31.5" customHeight="1">
      <c r="A47" s="18" t="s">
        <v>225</v>
      </c>
      <c r="B47" s="12" t="s">
        <v>105</v>
      </c>
      <c r="C47" s="225" t="s">
        <v>104</v>
      </c>
      <c r="D47" s="226"/>
      <c r="E47" s="227"/>
      <c r="F47" s="14">
        <v>18</v>
      </c>
      <c r="G47" s="6" t="s">
        <v>38</v>
      </c>
      <c r="H47" s="7">
        <v>20.99</v>
      </c>
      <c r="I47" s="16">
        <f t="shared" si="0"/>
        <v>377.82</v>
      </c>
    </row>
    <row r="48" spans="1:9" s="8" customFormat="1" ht="33" customHeight="1">
      <c r="A48" s="18" t="s">
        <v>226</v>
      </c>
      <c r="B48" s="12" t="s">
        <v>103</v>
      </c>
      <c r="C48" s="225" t="s">
        <v>102</v>
      </c>
      <c r="D48" s="226"/>
      <c r="E48" s="227"/>
      <c r="F48" s="14">
        <v>20</v>
      </c>
      <c r="G48" s="6" t="s">
        <v>38</v>
      </c>
      <c r="H48" s="7">
        <v>86.45</v>
      </c>
      <c r="I48" s="16">
        <f t="shared" si="0"/>
        <v>1729</v>
      </c>
    </row>
    <row r="49" spans="1:9" s="8" customFormat="1" ht="33" customHeight="1">
      <c r="A49" s="18" t="s">
        <v>227</v>
      </c>
      <c r="B49" s="12" t="s">
        <v>95</v>
      </c>
      <c r="C49" s="225" t="s">
        <v>94</v>
      </c>
      <c r="D49" s="226"/>
      <c r="E49" s="227"/>
      <c r="F49" s="14">
        <v>31</v>
      </c>
      <c r="G49" s="6" t="s">
        <v>38</v>
      </c>
      <c r="H49" s="7">
        <v>4.25</v>
      </c>
      <c r="I49" s="16">
        <f t="shared" si="0"/>
        <v>131.75</v>
      </c>
    </row>
    <row r="50" spans="1:9" s="8" customFormat="1" ht="48" customHeight="1">
      <c r="A50" s="18" t="s">
        <v>228</v>
      </c>
      <c r="B50" s="12" t="s">
        <v>106</v>
      </c>
      <c r="C50" s="225" t="s">
        <v>107</v>
      </c>
      <c r="D50" s="226"/>
      <c r="E50" s="227"/>
      <c r="F50" s="14">
        <v>2</v>
      </c>
      <c r="G50" s="6" t="s">
        <v>38</v>
      </c>
      <c r="H50" s="7">
        <v>17.84</v>
      </c>
      <c r="I50" s="16">
        <f t="shared" si="0"/>
        <v>35.68</v>
      </c>
    </row>
    <row r="51" spans="1:9" s="8" customFormat="1" ht="48" customHeight="1">
      <c r="A51" s="18" t="s">
        <v>229</v>
      </c>
      <c r="B51" s="12" t="s">
        <v>114</v>
      </c>
      <c r="C51" s="225" t="s">
        <v>113</v>
      </c>
      <c r="D51" s="226"/>
      <c r="E51" s="227"/>
      <c r="F51" s="14">
        <v>34</v>
      </c>
      <c r="G51" s="6" t="s">
        <v>72</v>
      </c>
      <c r="H51" s="7">
        <v>82.89</v>
      </c>
      <c r="I51" s="16">
        <f t="shared" si="0"/>
        <v>2818.26</v>
      </c>
    </row>
    <row r="52" spans="1:9" s="8" customFormat="1" ht="31.5" customHeight="1">
      <c r="A52" s="18" t="s">
        <v>230</v>
      </c>
      <c r="B52" s="12" t="s">
        <v>120</v>
      </c>
      <c r="C52" s="225" t="s">
        <v>119</v>
      </c>
      <c r="D52" s="226"/>
      <c r="E52" s="227"/>
      <c r="F52" s="14">
        <v>6</v>
      </c>
      <c r="G52" s="6" t="s">
        <v>38</v>
      </c>
      <c r="H52" s="7">
        <v>10.68</v>
      </c>
      <c r="I52" s="16">
        <f t="shared" si="0"/>
        <v>64.08</v>
      </c>
    </row>
    <row r="53" spans="1:9" s="8" customFormat="1" ht="30.75" customHeight="1">
      <c r="A53" s="18" t="s">
        <v>231</v>
      </c>
      <c r="B53" s="12" t="s">
        <v>122</v>
      </c>
      <c r="C53" s="225" t="s">
        <v>121</v>
      </c>
      <c r="D53" s="226"/>
      <c r="E53" s="227"/>
      <c r="F53" s="14">
        <v>18</v>
      </c>
      <c r="G53" s="6" t="s">
        <v>38</v>
      </c>
      <c r="H53" s="7">
        <v>16.1</v>
      </c>
      <c r="I53" s="16">
        <f t="shared" si="0"/>
        <v>289.8</v>
      </c>
    </row>
    <row r="54" spans="1:9" s="8" customFormat="1" ht="48.75" customHeight="1">
      <c r="A54" s="18" t="s">
        <v>232</v>
      </c>
      <c r="B54" s="12" t="s">
        <v>124</v>
      </c>
      <c r="C54" s="225" t="s">
        <v>123</v>
      </c>
      <c r="D54" s="226"/>
      <c r="E54" s="227"/>
      <c r="F54" s="14">
        <v>40</v>
      </c>
      <c r="G54" s="6" t="s">
        <v>38</v>
      </c>
      <c r="H54" s="7">
        <v>3.94</v>
      </c>
      <c r="I54" s="16">
        <f t="shared" si="0"/>
        <v>157.6</v>
      </c>
    </row>
    <row r="55" spans="1:9" s="8" customFormat="1" ht="46.5" customHeight="1">
      <c r="A55" s="18" t="s">
        <v>233</v>
      </c>
      <c r="B55" s="12" t="s">
        <v>126</v>
      </c>
      <c r="C55" s="225" t="s">
        <v>125</v>
      </c>
      <c r="D55" s="226"/>
      <c r="E55" s="227"/>
      <c r="F55" s="14">
        <v>30</v>
      </c>
      <c r="G55" s="6" t="s">
        <v>38</v>
      </c>
      <c r="H55" s="7">
        <v>4.74</v>
      </c>
      <c r="I55" s="16">
        <f t="shared" si="0"/>
        <v>142.20000000000002</v>
      </c>
    </row>
    <row r="56" spans="1:9" s="8" customFormat="1" ht="46.5" customHeight="1">
      <c r="A56" s="18" t="s">
        <v>234</v>
      </c>
      <c r="B56" s="12" t="s">
        <v>128</v>
      </c>
      <c r="C56" s="225" t="s">
        <v>127</v>
      </c>
      <c r="D56" s="226"/>
      <c r="E56" s="227"/>
      <c r="F56" s="14">
        <v>7</v>
      </c>
      <c r="G56" s="6" t="s">
        <v>38</v>
      </c>
      <c r="H56" s="7">
        <v>12.29</v>
      </c>
      <c r="I56" s="16">
        <f t="shared" si="0"/>
        <v>86.03</v>
      </c>
    </row>
    <row r="57" spans="1:9" s="8" customFormat="1" ht="48" customHeight="1">
      <c r="A57" s="18" t="s">
        <v>235</v>
      </c>
      <c r="B57" s="12" t="s">
        <v>130</v>
      </c>
      <c r="C57" s="225" t="s">
        <v>129</v>
      </c>
      <c r="D57" s="226"/>
      <c r="E57" s="227"/>
      <c r="F57" s="14">
        <v>12</v>
      </c>
      <c r="G57" s="6" t="s">
        <v>38</v>
      </c>
      <c r="H57" s="7">
        <v>6.39</v>
      </c>
      <c r="I57" s="16">
        <f t="shared" si="0"/>
        <v>76.67999999999999</v>
      </c>
    </row>
    <row r="58" spans="1:9" s="8" customFormat="1" ht="46.5" customHeight="1">
      <c r="A58" s="18" t="s">
        <v>236</v>
      </c>
      <c r="B58" s="12" t="s">
        <v>116</v>
      </c>
      <c r="C58" s="225" t="s">
        <v>115</v>
      </c>
      <c r="D58" s="226"/>
      <c r="E58" s="227"/>
      <c r="F58" s="14">
        <v>2</v>
      </c>
      <c r="G58" s="6" t="s">
        <v>38</v>
      </c>
      <c r="H58" s="7">
        <v>14.82</v>
      </c>
      <c r="I58" s="16">
        <f t="shared" si="0"/>
        <v>29.64</v>
      </c>
    </row>
    <row r="59" spans="1:9" s="8" customFormat="1" ht="30" customHeight="1">
      <c r="A59" s="18" t="s">
        <v>237</v>
      </c>
      <c r="B59" s="12" t="s">
        <v>138</v>
      </c>
      <c r="C59" s="225" t="s">
        <v>137</v>
      </c>
      <c r="D59" s="226"/>
      <c r="E59" s="227"/>
      <c r="F59" s="14">
        <v>1</v>
      </c>
      <c r="G59" s="6" t="s">
        <v>72</v>
      </c>
      <c r="H59" s="7">
        <v>45.81</v>
      </c>
      <c r="I59" s="16">
        <f t="shared" si="0"/>
        <v>45.81</v>
      </c>
    </row>
    <row r="60" spans="1:9" s="8" customFormat="1" ht="30" customHeight="1">
      <c r="A60" s="18" t="s">
        <v>238</v>
      </c>
      <c r="B60" s="12" t="s">
        <v>140</v>
      </c>
      <c r="C60" s="225" t="s">
        <v>139</v>
      </c>
      <c r="D60" s="226"/>
      <c r="E60" s="227"/>
      <c r="F60" s="14">
        <v>1</v>
      </c>
      <c r="G60" s="6" t="s">
        <v>72</v>
      </c>
      <c r="H60" s="7">
        <v>240.92</v>
      </c>
      <c r="I60" s="16">
        <f t="shared" si="0"/>
        <v>240.92</v>
      </c>
    </row>
    <row r="61" spans="1:9" s="8" customFormat="1" ht="30" customHeight="1">
      <c r="A61" s="18" t="s">
        <v>239</v>
      </c>
      <c r="B61" s="12" t="s">
        <v>118</v>
      </c>
      <c r="C61" s="225" t="s">
        <v>117</v>
      </c>
      <c r="D61" s="226"/>
      <c r="E61" s="227"/>
      <c r="F61" s="14">
        <v>9</v>
      </c>
      <c r="G61" s="6" t="s">
        <v>72</v>
      </c>
      <c r="H61" s="7">
        <v>20.86</v>
      </c>
      <c r="I61" s="16">
        <f t="shared" si="0"/>
        <v>187.74</v>
      </c>
    </row>
    <row r="62" spans="1:9" s="8" customFormat="1" ht="48" customHeight="1">
      <c r="A62" s="18" t="s">
        <v>240</v>
      </c>
      <c r="B62" s="12" t="s">
        <v>132</v>
      </c>
      <c r="C62" s="225" t="s">
        <v>131</v>
      </c>
      <c r="D62" s="226"/>
      <c r="E62" s="227"/>
      <c r="F62" s="14">
        <v>10</v>
      </c>
      <c r="G62" s="6" t="s">
        <v>30</v>
      </c>
      <c r="H62" s="7">
        <v>11.44</v>
      </c>
      <c r="I62" s="16">
        <f t="shared" si="0"/>
        <v>114.39999999999999</v>
      </c>
    </row>
    <row r="63" spans="1:9" s="8" customFormat="1" ht="42.75" customHeight="1">
      <c r="A63" s="18" t="s">
        <v>241</v>
      </c>
      <c r="B63" s="12" t="s">
        <v>275</v>
      </c>
      <c r="C63" s="225" t="s">
        <v>133</v>
      </c>
      <c r="D63" s="226"/>
      <c r="E63" s="227"/>
      <c r="F63" s="14">
        <v>15</v>
      </c>
      <c r="G63" s="6" t="s">
        <v>30</v>
      </c>
      <c r="H63" s="7">
        <v>7.05</v>
      </c>
      <c r="I63" s="16">
        <f t="shared" si="0"/>
        <v>105.75</v>
      </c>
    </row>
    <row r="64" spans="1:9" s="8" customFormat="1" ht="45.75" customHeight="1">
      <c r="A64" s="18" t="s">
        <v>242</v>
      </c>
      <c r="B64" s="12" t="s">
        <v>276</v>
      </c>
      <c r="C64" s="225" t="s">
        <v>134</v>
      </c>
      <c r="D64" s="226"/>
      <c r="E64" s="227"/>
      <c r="F64" s="14">
        <v>70</v>
      </c>
      <c r="G64" s="6" t="s">
        <v>30</v>
      </c>
      <c r="H64" s="7">
        <v>13.7</v>
      </c>
      <c r="I64" s="16">
        <f t="shared" si="0"/>
        <v>959</v>
      </c>
    </row>
    <row r="65" spans="1:9" s="8" customFormat="1" ht="99.75" customHeight="1">
      <c r="A65" s="18" t="s">
        <v>243</v>
      </c>
      <c r="B65" s="12" t="s">
        <v>135</v>
      </c>
      <c r="C65" s="225" t="s">
        <v>136</v>
      </c>
      <c r="D65" s="226"/>
      <c r="E65" s="227"/>
      <c r="F65" s="14">
        <v>10</v>
      </c>
      <c r="G65" s="6" t="s">
        <v>38</v>
      </c>
      <c r="H65" s="7">
        <v>115.76</v>
      </c>
      <c r="I65" s="16">
        <f t="shared" si="0"/>
        <v>1157.6000000000001</v>
      </c>
    </row>
    <row r="66" spans="1:9" s="8" customFormat="1" ht="62.25" customHeight="1">
      <c r="A66" s="18" t="s">
        <v>244</v>
      </c>
      <c r="B66" s="12" t="s">
        <v>110</v>
      </c>
      <c r="C66" s="225" t="s">
        <v>109</v>
      </c>
      <c r="D66" s="226"/>
      <c r="E66" s="227"/>
      <c r="F66" s="14">
        <v>1</v>
      </c>
      <c r="G66" s="6" t="s">
        <v>72</v>
      </c>
      <c r="H66" s="7">
        <v>1062.13</v>
      </c>
      <c r="I66" s="16">
        <f>F66*H66</f>
        <v>1062.13</v>
      </c>
    </row>
    <row r="67" spans="1:9" s="8" customFormat="1" ht="46.5" customHeight="1">
      <c r="A67" s="18" t="s">
        <v>245</v>
      </c>
      <c r="B67" s="12" t="s">
        <v>112</v>
      </c>
      <c r="C67" s="225" t="s">
        <v>111</v>
      </c>
      <c r="D67" s="226"/>
      <c r="E67" s="227"/>
      <c r="F67" s="14">
        <v>1</v>
      </c>
      <c r="G67" s="6" t="s">
        <v>72</v>
      </c>
      <c r="H67" s="7">
        <v>1027.35</v>
      </c>
      <c r="I67" s="16">
        <f>F67*H67</f>
        <v>1027.35</v>
      </c>
    </row>
    <row r="68" spans="1:9" s="8" customFormat="1" ht="15.75" customHeight="1">
      <c r="A68" s="26" t="s">
        <v>21</v>
      </c>
      <c r="B68" s="27"/>
      <c r="C68" s="228" t="s">
        <v>56</v>
      </c>
      <c r="D68" s="229"/>
      <c r="E68" s="230"/>
      <c r="F68" s="28"/>
      <c r="G68" s="29"/>
      <c r="H68" s="30"/>
      <c r="I68" s="31">
        <f>SUM(I69:I98)</f>
        <v>19805.38</v>
      </c>
    </row>
    <row r="69" spans="1:9" s="8" customFormat="1" ht="33.75" customHeight="1">
      <c r="A69" s="15" t="s">
        <v>22</v>
      </c>
      <c r="B69" s="13" t="s">
        <v>158</v>
      </c>
      <c r="C69" s="225" t="s">
        <v>157</v>
      </c>
      <c r="D69" s="226"/>
      <c r="E69" s="227"/>
      <c r="F69" s="14">
        <v>3</v>
      </c>
      <c r="G69" s="6" t="s">
        <v>38</v>
      </c>
      <c r="H69" s="7">
        <v>12.57</v>
      </c>
      <c r="I69" s="16">
        <f aca="true" t="shared" si="1" ref="I69:I98">F69*H69</f>
        <v>37.71</v>
      </c>
    </row>
    <row r="70" spans="1:9" s="8" customFormat="1" ht="33" customHeight="1">
      <c r="A70" s="15" t="s">
        <v>246</v>
      </c>
      <c r="B70" s="13" t="s">
        <v>150</v>
      </c>
      <c r="C70" s="225" t="s">
        <v>149</v>
      </c>
      <c r="D70" s="226"/>
      <c r="E70" s="227"/>
      <c r="F70" s="14">
        <v>27</v>
      </c>
      <c r="G70" s="6" t="s">
        <v>38</v>
      </c>
      <c r="H70" s="7">
        <v>11.11</v>
      </c>
      <c r="I70" s="16">
        <f t="shared" si="1"/>
        <v>299.96999999999997</v>
      </c>
    </row>
    <row r="71" spans="1:9" s="8" customFormat="1" ht="30.75" customHeight="1">
      <c r="A71" s="15" t="s">
        <v>23</v>
      </c>
      <c r="B71" s="13" t="s">
        <v>152</v>
      </c>
      <c r="C71" s="225" t="s">
        <v>151</v>
      </c>
      <c r="D71" s="226"/>
      <c r="E71" s="227"/>
      <c r="F71" s="14">
        <v>9</v>
      </c>
      <c r="G71" s="6" t="s">
        <v>38</v>
      </c>
      <c r="H71" s="7">
        <v>22.16</v>
      </c>
      <c r="I71" s="16">
        <f t="shared" si="1"/>
        <v>199.44</v>
      </c>
    </row>
    <row r="72" spans="1:9" s="8" customFormat="1" ht="31.5" customHeight="1">
      <c r="A72" s="15" t="s">
        <v>51</v>
      </c>
      <c r="B72" s="13" t="s">
        <v>154</v>
      </c>
      <c r="C72" s="222" t="s">
        <v>153</v>
      </c>
      <c r="D72" s="223"/>
      <c r="E72" s="224"/>
      <c r="F72" s="14">
        <v>1</v>
      </c>
      <c r="G72" s="6" t="s">
        <v>38</v>
      </c>
      <c r="H72" s="9">
        <v>33.55</v>
      </c>
      <c r="I72" s="16">
        <f t="shared" si="1"/>
        <v>33.55</v>
      </c>
    </row>
    <row r="73" spans="1:9" s="8" customFormat="1" ht="33.75" customHeight="1">
      <c r="A73" s="15" t="s">
        <v>53</v>
      </c>
      <c r="B73" s="13" t="s">
        <v>156</v>
      </c>
      <c r="C73" s="222" t="s">
        <v>155</v>
      </c>
      <c r="D73" s="223"/>
      <c r="E73" s="224"/>
      <c r="F73" s="14">
        <v>90</v>
      </c>
      <c r="G73" s="6" t="s">
        <v>38</v>
      </c>
      <c r="H73" s="9">
        <v>14.01</v>
      </c>
      <c r="I73" s="16">
        <f t="shared" si="1"/>
        <v>1260.9</v>
      </c>
    </row>
    <row r="74" spans="1:9" s="8" customFormat="1" ht="47.25" customHeight="1">
      <c r="A74" s="15" t="s">
        <v>247</v>
      </c>
      <c r="B74" s="13" t="s">
        <v>160</v>
      </c>
      <c r="C74" s="222" t="s">
        <v>159</v>
      </c>
      <c r="D74" s="223"/>
      <c r="E74" s="224"/>
      <c r="F74" s="14">
        <v>6</v>
      </c>
      <c r="G74" s="6" t="s">
        <v>38</v>
      </c>
      <c r="H74" s="9">
        <v>71.66</v>
      </c>
      <c r="I74" s="16">
        <f t="shared" si="1"/>
        <v>429.96</v>
      </c>
    </row>
    <row r="75" spans="1:9" s="8" customFormat="1" ht="49.5" customHeight="1">
      <c r="A75" s="15" t="s">
        <v>248</v>
      </c>
      <c r="B75" s="13" t="s">
        <v>162</v>
      </c>
      <c r="C75" s="222" t="s">
        <v>161</v>
      </c>
      <c r="D75" s="223"/>
      <c r="E75" s="224"/>
      <c r="F75" s="14">
        <v>32</v>
      </c>
      <c r="G75" s="6" t="s">
        <v>38</v>
      </c>
      <c r="H75" s="9">
        <v>78.19</v>
      </c>
      <c r="I75" s="16">
        <f t="shared" si="1"/>
        <v>2502.08</v>
      </c>
    </row>
    <row r="76" spans="1:9" s="8" customFormat="1" ht="31.5" customHeight="1">
      <c r="A76" s="15" t="s">
        <v>249</v>
      </c>
      <c r="B76" s="13" t="s">
        <v>164</v>
      </c>
      <c r="C76" s="225" t="s">
        <v>163</v>
      </c>
      <c r="D76" s="226"/>
      <c r="E76" s="227"/>
      <c r="F76" s="14">
        <v>21</v>
      </c>
      <c r="G76" s="6" t="s">
        <v>38</v>
      </c>
      <c r="H76" s="9">
        <v>44.06</v>
      </c>
      <c r="I76" s="16">
        <f t="shared" si="1"/>
        <v>925.26</v>
      </c>
    </row>
    <row r="77" spans="1:9" s="8" customFormat="1" ht="33" customHeight="1">
      <c r="A77" s="15" t="s">
        <v>250</v>
      </c>
      <c r="B77" s="13" t="s">
        <v>166</v>
      </c>
      <c r="C77" s="225" t="s">
        <v>165</v>
      </c>
      <c r="D77" s="226"/>
      <c r="E77" s="227"/>
      <c r="F77" s="14">
        <v>17</v>
      </c>
      <c r="G77" s="6" t="s">
        <v>38</v>
      </c>
      <c r="H77" s="9">
        <v>78.28</v>
      </c>
      <c r="I77" s="16">
        <f t="shared" si="1"/>
        <v>1330.76</v>
      </c>
    </row>
    <row r="78" spans="1:9" s="8" customFormat="1" ht="30" customHeight="1">
      <c r="A78" s="15" t="s">
        <v>251</v>
      </c>
      <c r="B78" s="13" t="s">
        <v>168</v>
      </c>
      <c r="C78" s="225" t="s">
        <v>167</v>
      </c>
      <c r="D78" s="226"/>
      <c r="E78" s="227"/>
      <c r="F78" s="14">
        <v>400</v>
      </c>
      <c r="G78" s="6" t="s">
        <v>30</v>
      </c>
      <c r="H78" s="9">
        <v>1.72</v>
      </c>
      <c r="I78" s="16">
        <f t="shared" si="1"/>
        <v>688</v>
      </c>
    </row>
    <row r="79" spans="1:9" s="8" customFormat="1" ht="31.5" customHeight="1">
      <c r="A79" s="15" t="s">
        <v>252</v>
      </c>
      <c r="B79" s="13" t="s">
        <v>170</v>
      </c>
      <c r="C79" s="225" t="s">
        <v>169</v>
      </c>
      <c r="D79" s="226"/>
      <c r="E79" s="227"/>
      <c r="F79" s="14">
        <v>1800</v>
      </c>
      <c r="G79" s="6" t="s">
        <v>30</v>
      </c>
      <c r="H79" s="9">
        <v>2.24</v>
      </c>
      <c r="I79" s="16">
        <f t="shared" si="1"/>
        <v>4032.0000000000005</v>
      </c>
    </row>
    <row r="80" spans="1:9" s="8" customFormat="1" ht="33" customHeight="1">
      <c r="A80" s="15" t="s">
        <v>253</v>
      </c>
      <c r="B80" s="13" t="s">
        <v>172</v>
      </c>
      <c r="C80" s="225" t="s">
        <v>171</v>
      </c>
      <c r="D80" s="226"/>
      <c r="E80" s="227"/>
      <c r="F80" s="14">
        <v>350</v>
      </c>
      <c r="G80" s="6" t="s">
        <v>30</v>
      </c>
      <c r="H80" s="9">
        <v>3.18</v>
      </c>
      <c r="I80" s="16">
        <f t="shared" si="1"/>
        <v>1113</v>
      </c>
    </row>
    <row r="81" spans="1:9" s="5" customFormat="1" ht="31.5" customHeight="1">
      <c r="A81" s="15" t="s">
        <v>254</v>
      </c>
      <c r="B81" s="13" t="s">
        <v>174</v>
      </c>
      <c r="C81" s="225" t="s">
        <v>173</v>
      </c>
      <c r="D81" s="226"/>
      <c r="E81" s="227"/>
      <c r="F81" s="14">
        <v>200</v>
      </c>
      <c r="G81" s="6" t="s">
        <v>30</v>
      </c>
      <c r="H81" s="9">
        <v>4.19</v>
      </c>
      <c r="I81" s="16">
        <f t="shared" si="1"/>
        <v>838.0000000000001</v>
      </c>
    </row>
    <row r="82" spans="1:9" s="5" customFormat="1" ht="33" customHeight="1">
      <c r="A82" s="15" t="s">
        <v>255</v>
      </c>
      <c r="B82" s="13" t="s">
        <v>176</v>
      </c>
      <c r="C82" s="225" t="s">
        <v>175</v>
      </c>
      <c r="D82" s="226"/>
      <c r="E82" s="227"/>
      <c r="F82" s="14">
        <v>60</v>
      </c>
      <c r="G82" s="6" t="s">
        <v>30</v>
      </c>
      <c r="H82" s="9">
        <v>6.2</v>
      </c>
      <c r="I82" s="16">
        <f t="shared" si="1"/>
        <v>372</v>
      </c>
    </row>
    <row r="83" spans="1:9" s="5" customFormat="1" ht="30.75" customHeight="1">
      <c r="A83" s="15" t="s">
        <v>256</v>
      </c>
      <c r="B83" s="13" t="s">
        <v>178</v>
      </c>
      <c r="C83" s="217" t="s">
        <v>177</v>
      </c>
      <c r="D83" s="218"/>
      <c r="E83" s="219"/>
      <c r="F83" s="14">
        <v>15</v>
      </c>
      <c r="G83" s="6" t="s">
        <v>30</v>
      </c>
      <c r="H83" s="7">
        <v>7.11</v>
      </c>
      <c r="I83" s="16">
        <f t="shared" si="1"/>
        <v>106.65</v>
      </c>
    </row>
    <row r="84" spans="1:9" s="5" customFormat="1" ht="30.75" customHeight="1">
      <c r="A84" s="15" t="s">
        <v>257</v>
      </c>
      <c r="B84" s="13" t="s">
        <v>180</v>
      </c>
      <c r="C84" s="217" t="s">
        <v>179</v>
      </c>
      <c r="D84" s="218"/>
      <c r="E84" s="219"/>
      <c r="F84" s="14">
        <v>18</v>
      </c>
      <c r="G84" s="6" t="s">
        <v>38</v>
      </c>
      <c r="H84" s="7">
        <v>10.97</v>
      </c>
      <c r="I84" s="16">
        <f t="shared" si="1"/>
        <v>197.46</v>
      </c>
    </row>
    <row r="85" spans="1:9" s="5" customFormat="1" ht="31.5" customHeight="1">
      <c r="A85" s="15" t="s">
        <v>258</v>
      </c>
      <c r="B85" s="13" t="s">
        <v>182</v>
      </c>
      <c r="C85" s="217" t="s">
        <v>181</v>
      </c>
      <c r="D85" s="218"/>
      <c r="E85" s="219"/>
      <c r="F85" s="14">
        <v>2</v>
      </c>
      <c r="G85" s="6" t="s">
        <v>38</v>
      </c>
      <c r="H85" s="7">
        <v>17.13</v>
      </c>
      <c r="I85" s="16">
        <f t="shared" si="1"/>
        <v>34.26</v>
      </c>
    </row>
    <row r="86" spans="1:9" s="5" customFormat="1" ht="34.5" customHeight="1">
      <c r="A86" s="15" t="s">
        <v>259</v>
      </c>
      <c r="B86" s="13" t="s">
        <v>184</v>
      </c>
      <c r="C86" s="217" t="s">
        <v>183</v>
      </c>
      <c r="D86" s="218"/>
      <c r="E86" s="219"/>
      <c r="F86" s="14">
        <v>1</v>
      </c>
      <c r="G86" s="6" t="s">
        <v>38</v>
      </c>
      <c r="H86" s="7">
        <v>51.19</v>
      </c>
      <c r="I86" s="16">
        <f t="shared" si="1"/>
        <v>51.19</v>
      </c>
    </row>
    <row r="87" spans="1:9" s="5" customFormat="1" ht="33" customHeight="1">
      <c r="A87" s="15" t="s">
        <v>260</v>
      </c>
      <c r="B87" s="13" t="s">
        <v>185</v>
      </c>
      <c r="C87" s="217" t="s">
        <v>198</v>
      </c>
      <c r="D87" s="218"/>
      <c r="E87" s="219"/>
      <c r="F87" s="14">
        <v>2</v>
      </c>
      <c r="G87" s="6" t="s">
        <v>38</v>
      </c>
      <c r="H87" s="7">
        <v>71.98</v>
      </c>
      <c r="I87" s="16">
        <f t="shared" si="1"/>
        <v>143.96</v>
      </c>
    </row>
    <row r="88" spans="1:9" s="5" customFormat="1" ht="45" customHeight="1">
      <c r="A88" s="15" t="s">
        <v>261</v>
      </c>
      <c r="B88" s="13" t="s">
        <v>187</v>
      </c>
      <c r="C88" s="217" t="s">
        <v>186</v>
      </c>
      <c r="D88" s="218"/>
      <c r="E88" s="219"/>
      <c r="F88" s="14">
        <v>1</v>
      </c>
      <c r="G88" s="6" t="s">
        <v>38</v>
      </c>
      <c r="H88" s="7">
        <v>345.38</v>
      </c>
      <c r="I88" s="16">
        <f t="shared" si="1"/>
        <v>345.38</v>
      </c>
    </row>
    <row r="89" spans="1:9" s="5" customFormat="1" ht="43.5" customHeight="1">
      <c r="A89" s="15" t="s">
        <v>262</v>
      </c>
      <c r="B89" s="13" t="s">
        <v>189</v>
      </c>
      <c r="C89" s="217" t="s">
        <v>188</v>
      </c>
      <c r="D89" s="218"/>
      <c r="E89" s="219"/>
      <c r="F89" s="14">
        <v>1</v>
      </c>
      <c r="G89" s="6" t="s">
        <v>38</v>
      </c>
      <c r="H89" s="7">
        <v>96.68</v>
      </c>
      <c r="I89" s="16">
        <f t="shared" si="1"/>
        <v>96.68</v>
      </c>
    </row>
    <row r="90" spans="1:9" s="5" customFormat="1" ht="31.5" customHeight="1">
      <c r="A90" s="15" t="s">
        <v>263</v>
      </c>
      <c r="B90" s="13" t="s">
        <v>191</v>
      </c>
      <c r="C90" s="217" t="s">
        <v>190</v>
      </c>
      <c r="D90" s="218"/>
      <c r="E90" s="219"/>
      <c r="F90" s="14">
        <v>2</v>
      </c>
      <c r="G90" s="6" t="s">
        <v>38</v>
      </c>
      <c r="H90" s="7">
        <v>20.39</v>
      </c>
      <c r="I90" s="16">
        <f t="shared" si="1"/>
        <v>40.78</v>
      </c>
    </row>
    <row r="91" spans="1:9" s="5" customFormat="1" ht="31.5" customHeight="1">
      <c r="A91" s="15" t="s">
        <v>264</v>
      </c>
      <c r="B91" s="13" t="s">
        <v>193</v>
      </c>
      <c r="C91" s="217" t="s">
        <v>192</v>
      </c>
      <c r="D91" s="218"/>
      <c r="E91" s="219"/>
      <c r="F91" s="14">
        <v>120</v>
      </c>
      <c r="G91" s="6" t="s">
        <v>30</v>
      </c>
      <c r="H91" s="7">
        <v>7.06</v>
      </c>
      <c r="I91" s="16">
        <f t="shared" si="1"/>
        <v>847.1999999999999</v>
      </c>
    </row>
    <row r="92" spans="1:9" s="5" customFormat="1" ht="31.5" customHeight="1">
      <c r="A92" s="15" t="s">
        <v>265</v>
      </c>
      <c r="B92" s="13" t="s">
        <v>195</v>
      </c>
      <c r="C92" s="217" t="s">
        <v>194</v>
      </c>
      <c r="D92" s="218"/>
      <c r="E92" s="219"/>
      <c r="F92" s="14">
        <v>1</v>
      </c>
      <c r="G92" s="6" t="s">
        <v>72</v>
      </c>
      <c r="H92" s="7">
        <v>141.11</v>
      </c>
      <c r="I92" s="16">
        <f t="shared" si="1"/>
        <v>141.11</v>
      </c>
    </row>
    <row r="93" spans="1:9" s="5" customFormat="1" ht="15.75" customHeight="1">
      <c r="A93" s="15" t="s">
        <v>266</v>
      </c>
      <c r="B93" s="13"/>
      <c r="C93" s="217" t="s">
        <v>57</v>
      </c>
      <c r="D93" s="218"/>
      <c r="E93" s="219"/>
      <c r="F93" s="14">
        <v>200</v>
      </c>
      <c r="G93" s="6" t="s">
        <v>30</v>
      </c>
      <c r="H93" s="7">
        <v>0.95</v>
      </c>
      <c r="I93" s="16">
        <f t="shared" si="1"/>
        <v>190</v>
      </c>
    </row>
    <row r="94" spans="1:9" s="5" customFormat="1" ht="15.75" customHeight="1">
      <c r="A94" s="15" t="s">
        <v>267</v>
      </c>
      <c r="B94" s="13" t="s">
        <v>197</v>
      </c>
      <c r="C94" s="217" t="s">
        <v>196</v>
      </c>
      <c r="D94" s="218"/>
      <c r="E94" s="219"/>
      <c r="F94" s="14">
        <v>3</v>
      </c>
      <c r="G94" s="6" t="s">
        <v>38</v>
      </c>
      <c r="H94" s="7">
        <v>48.42</v>
      </c>
      <c r="I94" s="16">
        <f t="shared" si="1"/>
        <v>145.26</v>
      </c>
    </row>
    <row r="95" spans="1:9" s="5" customFormat="1" ht="33" customHeight="1">
      <c r="A95" s="15" t="s">
        <v>268</v>
      </c>
      <c r="B95" s="13" t="s">
        <v>200</v>
      </c>
      <c r="C95" s="217" t="s">
        <v>199</v>
      </c>
      <c r="D95" s="218"/>
      <c r="E95" s="219"/>
      <c r="F95" s="14">
        <v>100</v>
      </c>
      <c r="G95" s="6" t="s">
        <v>30</v>
      </c>
      <c r="H95" s="7">
        <v>4.57</v>
      </c>
      <c r="I95" s="16">
        <f t="shared" si="1"/>
        <v>457</v>
      </c>
    </row>
    <row r="96" spans="1:9" s="5" customFormat="1" ht="15.75" customHeight="1">
      <c r="A96" s="15" t="s">
        <v>269</v>
      </c>
      <c r="B96" s="13" t="s">
        <v>202</v>
      </c>
      <c r="C96" s="217" t="s">
        <v>201</v>
      </c>
      <c r="D96" s="218"/>
      <c r="E96" s="219"/>
      <c r="F96" s="14">
        <v>17</v>
      </c>
      <c r="G96" s="6" t="s">
        <v>38</v>
      </c>
      <c r="H96" s="7">
        <v>7</v>
      </c>
      <c r="I96" s="16">
        <f t="shared" si="1"/>
        <v>119</v>
      </c>
    </row>
    <row r="97" spans="1:9" s="5" customFormat="1" ht="15.75" customHeight="1">
      <c r="A97" s="15" t="s">
        <v>270</v>
      </c>
      <c r="B97" s="13" t="s">
        <v>204</v>
      </c>
      <c r="C97" s="217" t="s">
        <v>203</v>
      </c>
      <c r="D97" s="218"/>
      <c r="E97" s="219"/>
      <c r="F97" s="14">
        <v>160</v>
      </c>
      <c r="G97" s="6" t="s">
        <v>38</v>
      </c>
      <c r="H97" s="7">
        <v>5.93</v>
      </c>
      <c r="I97" s="16">
        <f t="shared" si="1"/>
        <v>948.8</v>
      </c>
    </row>
    <row r="98" spans="1:9" s="5" customFormat="1" ht="33" customHeight="1">
      <c r="A98" s="15" t="s">
        <v>271</v>
      </c>
      <c r="B98" s="13" t="s">
        <v>206</v>
      </c>
      <c r="C98" s="217" t="s">
        <v>205</v>
      </c>
      <c r="D98" s="218"/>
      <c r="E98" s="219"/>
      <c r="F98" s="14">
        <v>1</v>
      </c>
      <c r="G98" s="6" t="s">
        <v>38</v>
      </c>
      <c r="H98" s="7">
        <v>1878.02</v>
      </c>
      <c r="I98" s="16">
        <f t="shared" si="1"/>
        <v>1878.02</v>
      </c>
    </row>
    <row r="99" spans="1:9" s="5" customFormat="1" ht="15.75" customHeight="1">
      <c r="A99" s="26" t="s">
        <v>24</v>
      </c>
      <c r="B99" s="27"/>
      <c r="C99" s="228" t="s">
        <v>58</v>
      </c>
      <c r="D99" s="229"/>
      <c r="E99" s="230"/>
      <c r="F99" s="28"/>
      <c r="G99" s="29"/>
      <c r="H99" s="30"/>
      <c r="I99" s="31">
        <f>SUM(I100:I103)</f>
        <v>8365.18</v>
      </c>
    </row>
    <row r="100" spans="1:9" s="5" customFormat="1" ht="78" customHeight="1">
      <c r="A100" s="19" t="s">
        <v>25</v>
      </c>
      <c r="B100" s="12" t="s">
        <v>208</v>
      </c>
      <c r="C100" s="217" t="s">
        <v>207</v>
      </c>
      <c r="D100" s="218"/>
      <c r="E100" s="219"/>
      <c r="F100" s="14">
        <v>12</v>
      </c>
      <c r="G100" s="6" t="s">
        <v>72</v>
      </c>
      <c r="H100" s="7">
        <v>533.99</v>
      </c>
      <c r="I100" s="16">
        <f>F100*H100</f>
        <v>6407.88</v>
      </c>
    </row>
    <row r="101" spans="1:9" s="5" customFormat="1" ht="28.5" customHeight="1">
      <c r="A101" s="19" t="s">
        <v>26</v>
      </c>
      <c r="B101" s="12" t="s">
        <v>210</v>
      </c>
      <c r="C101" s="217" t="s">
        <v>209</v>
      </c>
      <c r="D101" s="218"/>
      <c r="E101" s="219"/>
      <c r="F101" s="14">
        <v>2</v>
      </c>
      <c r="G101" s="6" t="s">
        <v>72</v>
      </c>
      <c r="H101" s="7">
        <v>352.21</v>
      </c>
      <c r="I101" s="16">
        <f>F101*H101</f>
        <v>704.42</v>
      </c>
    </row>
    <row r="102" spans="1:9" s="5" customFormat="1" ht="33.75" customHeight="1">
      <c r="A102" s="19" t="s">
        <v>89</v>
      </c>
      <c r="B102" s="12" t="s">
        <v>212</v>
      </c>
      <c r="C102" s="217" t="s">
        <v>211</v>
      </c>
      <c r="D102" s="218"/>
      <c r="E102" s="219"/>
      <c r="F102" s="14">
        <v>4</v>
      </c>
      <c r="G102" s="6" t="s">
        <v>72</v>
      </c>
      <c r="H102" s="7">
        <v>95.24</v>
      </c>
      <c r="I102" s="16">
        <f>F102*H102</f>
        <v>380.96</v>
      </c>
    </row>
    <row r="103" spans="1:9" s="5" customFormat="1" ht="15.75" customHeight="1">
      <c r="A103" s="19" t="s">
        <v>90</v>
      </c>
      <c r="B103" s="12" t="s">
        <v>274</v>
      </c>
      <c r="C103" s="217" t="s">
        <v>273</v>
      </c>
      <c r="D103" s="218"/>
      <c r="E103" s="219"/>
      <c r="F103" s="14">
        <v>3</v>
      </c>
      <c r="G103" s="6" t="s">
        <v>29</v>
      </c>
      <c r="H103" s="7">
        <v>290.64</v>
      </c>
      <c r="I103" s="16">
        <f>F103*H103</f>
        <v>871.92</v>
      </c>
    </row>
    <row r="104" spans="1:9" s="5" customFormat="1" ht="15.75" customHeight="1">
      <c r="A104" s="26" t="s">
        <v>27</v>
      </c>
      <c r="B104" s="27"/>
      <c r="C104" s="228" t="s">
        <v>35</v>
      </c>
      <c r="D104" s="229"/>
      <c r="E104" s="230"/>
      <c r="F104" s="28"/>
      <c r="G104" s="29"/>
      <c r="H104" s="30"/>
      <c r="I104" s="31">
        <f>SUM(I105)</f>
        <v>606.4878</v>
      </c>
    </row>
    <row r="105" spans="1:9" s="5" customFormat="1" ht="15.75" customHeight="1" thickBot="1">
      <c r="A105" s="20" t="s">
        <v>28</v>
      </c>
      <c r="B105" s="21" t="s">
        <v>214</v>
      </c>
      <c r="C105" s="214" t="s">
        <v>213</v>
      </c>
      <c r="D105" s="215"/>
      <c r="E105" s="216"/>
      <c r="F105" s="22">
        <v>338.82</v>
      </c>
      <c r="G105" s="10" t="s">
        <v>37</v>
      </c>
      <c r="H105" s="23">
        <v>1.79</v>
      </c>
      <c r="I105" s="24">
        <f>F105*H105</f>
        <v>606.4878</v>
      </c>
    </row>
    <row r="106" spans="1:9" ht="16.5" thickBot="1">
      <c r="A106" s="231" t="s">
        <v>59</v>
      </c>
      <c r="B106" s="232"/>
      <c r="C106" s="232"/>
      <c r="D106" s="232"/>
      <c r="E106" s="232"/>
      <c r="F106" s="232"/>
      <c r="G106" s="232"/>
      <c r="H106" s="233"/>
      <c r="I106" s="25">
        <f>SUM(I11,I16,I21,I27,I32,I37,I68,I99,I104)</f>
        <v>181206.5821</v>
      </c>
    </row>
    <row r="110" spans="4:5" ht="12.75">
      <c r="D110" s="220" t="s">
        <v>308</v>
      </c>
      <c r="E110" s="221"/>
    </row>
    <row r="111" spans="4:5" ht="12.75">
      <c r="D111" s="220" t="s">
        <v>309</v>
      </c>
      <c r="E111" s="221"/>
    </row>
    <row r="112" spans="4:5" ht="12.75">
      <c r="D112" s="220" t="s">
        <v>300</v>
      </c>
      <c r="E112" s="221"/>
    </row>
  </sheetData>
  <sheetProtection/>
  <mergeCells count="113">
    <mergeCell ref="C18:E18"/>
    <mergeCell ref="C17:E17"/>
    <mergeCell ref="C19:E19"/>
    <mergeCell ref="C47:E47"/>
    <mergeCell ref="C49:E49"/>
    <mergeCell ref="C50:E50"/>
    <mergeCell ref="C36:E36"/>
    <mergeCell ref="C21:E21"/>
    <mergeCell ref="C29:E29"/>
    <mergeCell ref="C32:E32"/>
    <mergeCell ref="C28:E28"/>
    <mergeCell ref="C31:E31"/>
    <mergeCell ref="C34:E34"/>
    <mergeCell ref="C30:E30"/>
    <mergeCell ref="C23:E23"/>
    <mergeCell ref="C33:E33"/>
    <mergeCell ref="C42:E42"/>
    <mergeCell ref="C41:E41"/>
    <mergeCell ref="C37:E37"/>
    <mergeCell ref="C38:E38"/>
    <mergeCell ref="C40:E40"/>
    <mergeCell ref="C39:E39"/>
    <mergeCell ref="C35:E35"/>
    <mergeCell ref="C69:E69"/>
    <mergeCell ref="C68:E68"/>
    <mergeCell ref="C58:E58"/>
    <mergeCell ref="C57:E57"/>
    <mergeCell ref="C25:E25"/>
    <mergeCell ref="C26:E26"/>
    <mergeCell ref="C27:E27"/>
    <mergeCell ref="C54:E54"/>
    <mergeCell ref="C55:E55"/>
    <mergeCell ref="C51:E51"/>
    <mergeCell ref="C13:E13"/>
    <mergeCell ref="C59:E59"/>
    <mergeCell ref="C66:E66"/>
    <mergeCell ref="C67:E67"/>
    <mergeCell ref="C64:E64"/>
    <mergeCell ref="C65:E65"/>
    <mergeCell ref="C63:E63"/>
    <mergeCell ref="C20:E20"/>
    <mergeCell ref="C22:E22"/>
    <mergeCell ref="C24:E24"/>
    <mergeCell ref="A6:I6"/>
    <mergeCell ref="A8:I8"/>
    <mergeCell ref="C9:E10"/>
    <mergeCell ref="C11:E11"/>
    <mergeCell ref="I9:I10"/>
    <mergeCell ref="C12:E12"/>
    <mergeCell ref="B9:B10"/>
    <mergeCell ref="G7:H7"/>
    <mergeCell ref="G9:G10"/>
    <mergeCell ref="F9:F10"/>
    <mergeCell ref="A106:H106"/>
    <mergeCell ref="D1:I1"/>
    <mergeCell ref="A3:I3"/>
    <mergeCell ref="H9:H10"/>
    <mergeCell ref="C14:E14"/>
    <mergeCell ref="C15:E15"/>
    <mergeCell ref="C16:E16"/>
    <mergeCell ref="A9:A10"/>
    <mergeCell ref="A4:I4"/>
    <mergeCell ref="A5:I5"/>
    <mergeCell ref="C99:E99"/>
    <mergeCell ref="C44:E44"/>
    <mergeCell ref="C88:E88"/>
    <mergeCell ref="C76:E76"/>
    <mergeCell ref="C74:E74"/>
    <mergeCell ref="C79:E79"/>
    <mergeCell ref="C72:E72"/>
    <mergeCell ref="C73:E73"/>
    <mergeCell ref="C70:E70"/>
    <mergeCell ref="C71:E71"/>
    <mergeCell ref="C43:E43"/>
    <mergeCell ref="C45:E45"/>
    <mergeCell ref="C62:E62"/>
    <mergeCell ref="C60:E60"/>
    <mergeCell ref="C61:E61"/>
    <mergeCell ref="C48:E48"/>
    <mergeCell ref="C46:E46"/>
    <mergeCell ref="C52:E52"/>
    <mergeCell ref="C53:E53"/>
    <mergeCell ref="C56:E56"/>
    <mergeCell ref="C104:E104"/>
    <mergeCell ref="C95:E95"/>
    <mergeCell ref="C96:E96"/>
    <mergeCell ref="C93:E93"/>
    <mergeCell ref="C89:E89"/>
    <mergeCell ref="D112:E112"/>
    <mergeCell ref="C92:E92"/>
    <mergeCell ref="C101:E101"/>
    <mergeCell ref="C102:E102"/>
    <mergeCell ref="C98:E98"/>
    <mergeCell ref="C78:E78"/>
    <mergeCell ref="C82:E82"/>
    <mergeCell ref="C83:E83"/>
    <mergeCell ref="C84:E84"/>
    <mergeCell ref="C85:E85"/>
    <mergeCell ref="C103:E103"/>
    <mergeCell ref="C86:E86"/>
    <mergeCell ref="C87:E87"/>
    <mergeCell ref="C100:E100"/>
    <mergeCell ref="C91:E91"/>
    <mergeCell ref="C105:E105"/>
    <mergeCell ref="C97:E97"/>
    <mergeCell ref="C94:E94"/>
    <mergeCell ref="D110:E110"/>
    <mergeCell ref="D111:E111"/>
    <mergeCell ref="C75:E75"/>
    <mergeCell ref="C81:E81"/>
    <mergeCell ref="C77:E77"/>
    <mergeCell ref="C80:E80"/>
    <mergeCell ref="C90:E90"/>
  </mergeCells>
  <printOptions/>
  <pageMargins left="0" right="0" top="0" bottom="0" header="0" footer="0"/>
  <pageSetup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dimension ref="A1:L97"/>
  <sheetViews>
    <sheetView showGridLines="0" showZeros="0" view="pageBreakPreview" zoomScale="75" zoomScaleNormal="75" zoomScaleSheetLayoutView="75" zoomScalePageLayoutView="0" workbookViewId="0" topLeftCell="A7">
      <selection activeCell="D22" sqref="D22"/>
    </sheetView>
  </sheetViews>
  <sheetFormatPr defaultColWidth="9.140625" defaultRowHeight="0" customHeight="1" zeroHeight="1"/>
  <cols>
    <col min="1" max="1" width="10.57421875" style="44" customWidth="1"/>
    <col min="2" max="2" width="38.57421875" style="44" customWidth="1"/>
    <col min="3" max="3" width="14.28125" style="108" customWidth="1"/>
    <col min="4" max="4" width="15.421875" style="108" customWidth="1"/>
    <col min="5" max="5" width="15.7109375" style="44" customWidth="1"/>
    <col min="6" max="6" width="14.8515625" style="44" customWidth="1"/>
    <col min="7" max="7" width="13.421875" style="44" customWidth="1"/>
    <col min="8" max="10" width="14.28125" style="44" bestFit="1" customWidth="1"/>
    <col min="11" max="11" width="9.140625" style="44" customWidth="1"/>
    <col min="12" max="12" width="18.28125" style="44" customWidth="1"/>
    <col min="13" max="16384" width="9.140625" style="44" customWidth="1"/>
  </cols>
  <sheetData>
    <row r="1" spans="1:9" ht="3.75" customHeight="1" thickBot="1">
      <c r="A1" s="42" t="s">
        <v>282</v>
      </c>
      <c r="B1" s="42"/>
      <c r="C1" s="43"/>
      <c r="D1" s="43"/>
      <c r="E1" s="42"/>
      <c r="F1" s="42"/>
      <c r="G1" s="42"/>
      <c r="H1" s="42"/>
      <c r="I1" s="42"/>
    </row>
    <row r="2" spans="1:10" ht="24" customHeight="1" thickBot="1">
      <c r="A2" s="265" t="s">
        <v>283</v>
      </c>
      <c r="B2" s="266"/>
      <c r="C2" s="266"/>
      <c r="D2" s="266"/>
      <c r="E2" s="266"/>
      <c r="F2" s="266"/>
      <c r="G2" s="266"/>
      <c r="H2" s="266"/>
      <c r="I2" s="266"/>
      <c r="J2" s="267"/>
    </row>
    <row r="3" spans="1:10" ht="33.75" customHeight="1" thickBot="1">
      <c r="A3" s="268" t="str">
        <f>'Planilha de quantitativos'!A5:I5</f>
        <v>Obra: UNIDADE BÁSICA DE SÁUDE NA COMUNIDADE DE TAMBORIL - Proposta MS nº 16928483000109003</v>
      </c>
      <c r="B3" s="269"/>
      <c r="C3" s="269"/>
      <c r="D3" s="269"/>
      <c r="E3" s="269"/>
      <c r="F3" s="269"/>
      <c r="G3" s="270"/>
      <c r="H3" s="271" t="s">
        <v>284</v>
      </c>
      <c r="I3" s="272"/>
      <c r="J3" s="273"/>
    </row>
    <row r="4" spans="1:10" ht="24.75" customHeight="1" thickBot="1">
      <c r="A4" s="268" t="s">
        <v>302</v>
      </c>
      <c r="B4" s="269"/>
      <c r="C4" s="269"/>
      <c r="D4" s="269"/>
      <c r="E4" s="269"/>
      <c r="F4" s="269"/>
      <c r="G4" s="270"/>
      <c r="H4" s="274"/>
      <c r="I4" s="275"/>
      <c r="J4" s="276"/>
    </row>
    <row r="5" spans="1:10" ht="36" customHeight="1">
      <c r="A5" s="45" t="s">
        <v>0</v>
      </c>
      <c r="B5" s="46" t="s">
        <v>285</v>
      </c>
      <c r="C5" s="47" t="s">
        <v>286</v>
      </c>
      <c r="D5" s="47" t="s">
        <v>287</v>
      </c>
      <c r="E5" s="46" t="s">
        <v>288</v>
      </c>
      <c r="F5" s="46" t="s">
        <v>289</v>
      </c>
      <c r="G5" s="46" t="s">
        <v>290</v>
      </c>
      <c r="H5" s="46" t="s">
        <v>291</v>
      </c>
      <c r="I5" s="46" t="s">
        <v>292</v>
      </c>
      <c r="J5" s="48" t="s">
        <v>293</v>
      </c>
    </row>
    <row r="6" spans="1:10" ht="14.25" customHeight="1">
      <c r="A6" s="249">
        <v>1</v>
      </c>
      <c r="B6" s="251" t="str">
        <f>'Planilha de quantitativos'!C11</f>
        <v>COBERTURA</v>
      </c>
      <c r="C6" s="49" t="s">
        <v>294</v>
      </c>
      <c r="D6" s="50">
        <f>D7/$D$31</f>
        <v>0.1382419728339438</v>
      </c>
      <c r="E6" s="50">
        <v>1</v>
      </c>
      <c r="F6" s="50"/>
      <c r="G6" s="50"/>
      <c r="H6" s="51"/>
      <c r="I6" s="52"/>
      <c r="J6" s="53"/>
    </row>
    <row r="7" spans="1:10" ht="14.25" customHeight="1">
      <c r="A7" s="249"/>
      <c r="B7" s="251"/>
      <c r="C7" s="49" t="s">
        <v>295</v>
      </c>
      <c r="D7" s="54">
        <f>'Planilha de quantitativos'!I11</f>
        <v>25050.355400000004</v>
      </c>
      <c r="E7" s="54">
        <f aca="true" t="shared" si="0" ref="E7:J7">E6*$D$7</f>
        <v>25050.355400000004</v>
      </c>
      <c r="F7" s="54">
        <f t="shared" si="0"/>
        <v>0</v>
      </c>
      <c r="G7" s="54">
        <f t="shared" si="0"/>
        <v>0</v>
      </c>
      <c r="H7" s="54">
        <f t="shared" si="0"/>
        <v>0</v>
      </c>
      <c r="I7" s="54">
        <f t="shared" si="0"/>
        <v>0</v>
      </c>
      <c r="J7" s="55">
        <f t="shared" si="0"/>
        <v>0</v>
      </c>
    </row>
    <row r="8" spans="1:10" ht="14.25" customHeight="1">
      <c r="A8" s="254">
        <v>2</v>
      </c>
      <c r="B8" s="256" t="str">
        <f>'Planilha de quantitativos'!C16</f>
        <v>REVESTIMENTO DE PAREDES</v>
      </c>
      <c r="C8" s="56" t="s">
        <v>294</v>
      </c>
      <c r="D8" s="57">
        <f>D9/D31</f>
        <v>0.24353603819780895</v>
      </c>
      <c r="E8" s="57"/>
      <c r="F8" s="57">
        <v>0.2</v>
      </c>
      <c r="G8" s="57">
        <v>0.3</v>
      </c>
      <c r="H8" s="58">
        <v>0.5</v>
      </c>
      <c r="I8" s="59"/>
      <c r="J8" s="60"/>
    </row>
    <row r="9" spans="1:10" ht="14.25" customHeight="1">
      <c r="A9" s="263"/>
      <c r="B9" s="264"/>
      <c r="C9" s="56" t="s">
        <v>295</v>
      </c>
      <c r="D9" s="61">
        <f>'Planilha de quantitativos'!I16</f>
        <v>44130.3331</v>
      </c>
      <c r="E9" s="61">
        <f aca="true" t="shared" si="1" ref="E9:J9">E8*$D$9</f>
        <v>0</v>
      </c>
      <c r="F9" s="61">
        <f t="shared" si="1"/>
        <v>8826.066620000001</v>
      </c>
      <c r="G9" s="61">
        <f t="shared" si="1"/>
        <v>13239.09993</v>
      </c>
      <c r="H9" s="61">
        <f t="shared" si="1"/>
        <v>22065.16655</v>
      </c>
      <c r="I9" s="61">
        <f t="shared" si="1"/>
        <v>0</v>
      </c>
      <c r="J9" s="62">
        <f t="shared" si="1"/>
        <v>0</v>
      </c>
    </row>
    <row r="10" spans="1:10" ht="14.25" customHeight="1">
      <c r="A10" s="249">
        <v>3</v>
      </c>
      <c r="B10" s="251" t="str">
        <f>'Planilha de quantitativos'!C21</f>
        <v>ESQUADRIAS METÁLICAS E MADEIRA</v>
      </c>
      <c r="C10" s="49" t="s">
        <v>294</v>
      </c>
      <c r="D10" s="50">
        <f>D11/D31</f>
        <v>0.1615415326571628</v>
      </c>
      <c r="E10" s="50">
        <v>0.2</v>
      </c>
      <c r="F10" s="50"/>
      <c r="G10" s="50"/>
      <c r="H10" s="51">
        <v>0.8</v>
      </c>
      <c r="I10" s="52"/>
      <c r="J10" s="53"/>
    </row>
    <row r="11" spans="1:10" ht="14.25" customHeight="1">
      <c r="A11" s="249"/>
      <c r="B11" s="251"/>
      <c r="C11" s="49" t="s">
        <v>295</v>
      </c>
      <c r="D11" s="54">
        <f>'Planilha de quantitativos'!I21</f>
        <v>29272.389000000003</v>
      </c>
      <c r="E11" s="54">
        <f aca="true" t="shared" si="2" ref="E11:J11">E10*$D$11</f>
        <v>5854.477800000001</v>
      </c>
      <c r="F11" s="54">
        <f t="shared" si="2"/>
        <v>0</v>
      </c>
      <c r="G11" s="54">
        <f t="shared" si="2"/>
        <v>0</v>
      </c>
      <c r="H11" s="54">
        <f t="shared" si="2"/>
        <v>23417.911200000002</v>
      </c>
      <c r="I11" s="54">
        <f t="shared" si="2"/>
        <v>0</v>
      </c>
      <c r="J11" s="55">
        <f t="shared" si="2"/>
        <v>0</v>
      </c>
    </row>
    <row r="12" spans="1:10" ht="14.25" customHeight="1">
      <c r="A12" s="253">
        <v>4</v>
      </c>
      <c r="B12" s="255" t="str">
        <f>'Planilha de quantitativos'!C27</f>
        <v>PINTURA</v>
      </c>
      <c r="C12" s="56" t="s">
        <v>294</v>
      </c>
      <c r="D12" s="57">
        <f>D13/D31</f>
        <v>0.08369618820816553</v>
      </c>
      <c r="E12" s="57"/>
      <c r="F12" s="57"/>
      <c r="G12" s="57"/>
      <c r="H12" s="58"/>
      <c r="I12" s="59">
        <v>0.5</v>
      </c>
      <c r="J12" s="60">
        <v>0.5</v>
      </c>
    </row>
    <row r="13" spans="1:10" ht="14.25" customHeight="1">
      <c r="A13" s="253"/>
      <c r="B13" s="255"/>
      <c r="C13" s="56" t="s">
        <v>295</v>
      </c>
      <c r="D13" s="61">
        <f>'Planilha de quantitativos'!I27</f>
        <v>15166.3002</v>
      </c>
      <c r="E13" s="61">
        <f>E12*$D$11</f>
        <v>0</v>
      </c>
      <c r="F13" s="61">
        <f>F12*$D$11</f>
        <v>0</v>
      </c>
      <c r="G13" s="61">
        <f>G12*$D$11</f>
        <v>0</v>
      </c>
      <c r="H13" s="61">
        <f>H12*$D$13</f>
        <v>0</v>
      </c>
      <c r="I13" s="61">
        <f>I12*$D$13</f>
        <v>7583.1501</v>
      </c>
      <c r="J13" s="62">
        <f>J12*$D$13</f>
        <v>7583.1501</v>
      </c>
    </row>
    <row r="14" spans="1:10" ht="14.25" customHeight="1">
      <c r="A14" s="249">
        <v>5</v>
      </c>
      <c r="B14" s="251" t="str">
        <f>'Planilha de quantitativos'!C32</f>
        <v>PISO INTERNO E EXTERNO</v>
      </c>
      <c r="C14" s="49" t="s">
        <v>294</v>
      </c>
      <c r="D14" s="50">
        <f>D15/$D$31</f>
        <v>0.10949043003885452</v>
      </c>
      <c r="E14" s="50">
        <v>0.2</v>
      </c>
      <c r="F14" s="50"/>
      <c r="G14" s="50">
        <v>0.3</v>
      </c>
      <c r="H14" s="51">
        <v>0.5</v>
      </c>
      <c r="I14" s="52"/>
      <c r="J14" s="53"/>
    </row>
    <row r="15" spans="1:10" ht="14.25" customHeight="1">
      <c r="A15" s="249"/>
      <c r="B15" s="251"/>
      <c r="C15" s="49" t="s">
        <v>295</v>
      </c>
      <c r="D15" s="54">
        <f>'Planilha de quantitativos'!I32</f>
        <v>19840.386599999998</v>
      </c>
      <c r="E15" s="54">
        <f aca="true" t="shared" si="3" ref="E15:J15">E14*$D$15</f>
        <v>3968.07732</v>
      </c>
      <c r="F15" s="54">
        <f t="shared" si="3"/>
        <v>0</v>
      </c>
      <c r="G15" s="54">
        <f t="shared" si="3"/>
        <v>5952.11598</v>
      </c>
      <c r="H15" s="54">
        <f t="shared" si="3"/>
        <v>9920.193299999999</v>
      </c>
      <c r="I15" s="54">
        <f t="shared" si="3"/>
        <v>0</v>
      </c>
      <c r="J15" s="55">
        <f t="shared" si="3"/>
        <v>0</v>
      </c>
    </row>
    <row r="16" spans="1:10" ht="14.25" customHeight="1">
      <c r="A16" s="253">
        <v>6</v>
      </c>
      <c r="B16" s="255" t="str">
        <f>'Planilha de quantitativos'!C37</f>
        <v>INSTALAÇÕES HIDROSANITARIAS</v>
      </c>
      <c r="C16" s="56" t="s">
        <v>294</v>
      </c>
      <c r="D16" s="57">
        <f>D17/$D$31</f>
        <v>0.10468587719143344</v>
      </c>
      <c r="E16" s="57">
        <v>1</v>
      </c>
      <c r="F16" s="57"/>
      <c r="G16" s="57"/>
      <c r="H16" s="58"/>
      <c r="I16" s="59"/>
      <c r="J16" s="60"/>
    </row>
    <row r="17" spans="1:10" ht="14.25" customHeight="1">
      <c r="A17" s="253"/>
      <c r="B17" s="255"/>
      <c r="C17" s="56" t="s">
        <v>295</v>
      </c>
      <c r="D17" s="61">
        <f>'Planilha de quantitativos'!I37</f>
        <v>18969.77</v>
      </c>
      <c r="E17" s="61">
        <f aca="true" t="shared" si="4" ref="E17:J17">E16*$D$17</f>
        <v>18969.77</v>
      </c>
      <c r="F17" s="61">
        <f t="shared" si="4"/>
        <v>0</v>
      </c>
      <c r="G17" s="61">
        <f t="shared" si="4"/>
        <v>0</v>
      </c>
      <c r="H17" s="61">
        <f t="shared" si="4"/>
        <v>0</v>
      </c>
      <c r="I17" s="61">
        <f t="shared" si="4"/>
        <v>0</v>
      </c>
      <c r="J17" s="62">
        <f t="shared" si="4"/>
        <v>0</v>
      </c>
    </row>
    <row r="18" spans="1:10" ht="14.25" customHeight="1">
      <c r="A18" s="249">
        <v>7</v>
      </c>
      <c r="B18" s="251" t="str">
        <f>'Planilha de quantitativos'!C68</f>
        <v>INSTALAÇÃO ELÉTRICA/TELEFONICA/DADOS</v>
      </c>
      <c r="C18" s="49" t="s">
        <v>294</v>
      </c>
      <c r="D18" s="50">
        <f>D19/$D$31</f>
        <v>0.10929724389961881</v>
      </c>
      <c r="E18" s="50"/>
      <c r="F18" s="50">
        <v>0.25</v>
      </c>
      <c r="G18" s="50">
        <v>0.25</v>
      </c>
      <c r="H18" s="51">
        <v>0.25</v>
      </c>
      <c r="I18" s="52">
        <v>0.25</v>
      </c>
      <c r="J18" s="53"/>
    </row>
    <row r="19" spans="1:10" ht="14.25" customHeight="1">
      <c r="A19" s="249"/>
      <c r="B19" s="251"/>
      <c r="C19" s="49" t="s">
        <v>295</v>
      </c>
      <c r="D19" s="54">
        <f>'Planilha de quantitativos'!I68</f>
        <v>19805.38</v>
      </c>
      <c r="E19" s="54">
        <f aca="true" t="shared" si="5" ref="E19:J19">E18*$D$19</f>
        <v>0</v>
      </c>
      <c r="F19" s="54">
        <f t="shared" si="5"/>
        <v>4951.345</v>
      </c>
      <c r="G19" s="54">
        <f t="shared" si="5"/>
        <v>4951.345</v>
      </c>
      <c r="H19" s="54">
        <f t="shared" si="5"/>
        <v>4951.345</v>
      </c>
      <c r="I19" s="54">
        <f t="shared" si="5"/>
        <v>4951.345</v>
      </c>
      <c r="J19" s="55">
        <f t="shared" si="5"/>
        <v>0</v>
      </c>
    </row>
    <row r="20" spans="1:10" ht="14.25" customHeight="1">
      <c r="A20" s="253">
        <v>8</v>
      </c>
      <c r="B20" s="255" t="str">
        <f>'Planilha de quantitativos'!C99</f>
        <v>DIVERSOS</v>
      </c>
      <c r="C20" s="56" t="s">
        <v>294</v>
      </c>
      <c r="D20" s="57">
        <f>D21/$D$31</f>
        <v>0.04616377563693367</v>
      </c>
      <c r="E20" s="57"/>
      <c r="F20" s="57"/>
      <c r="G20" s="57">
        <v>0.3</v>
      </c>
      <c r="H20" s="58">
        <v>0.3</v>
      </c>
      <c r="I20" s="59">
        <v>0.4</v>
      </c>
      <c r="J20" s="60"/>
    </row>
    <row r="21" spans="1:10" ht="14.25" customHeight="1">
      <c r="A21" s="253"/>
      <c r="B21" s="255"/>
      <c r="C21" s="56" t="s">
        <v>295</v>
      </c>
      <c r="D21" s="61">
        <f>'Planilha de quantitativos'!I99</f>
        <v>8365.18</v>
      </c>
      <c r="E21" s="61">
        <f aca="true" t="shared" si="6" ref="E21:J21">E20*$D$21</f>
        <v>0</v>
      </c>
      <c r="F21" s="61">
        <f t="shared" si="6"/>
        <v>0</v>
      </c>
      <c r="G21" s="61">
        <f t="shared" si="6"/>
        <v>2509.554</v>
      </c>
      <c r="H21" s="61">
        <f t="shared" si="6"/>
        <v>2509.554</v>
      </c>
      <c r="I21" s="61">
        <f t="shared" si="6"/>
        <v>3346.072</v>
      </c>
      <c r="J21" s="62">
        <f t="shared" si="6"/>
        <v>0</v>
      </c>
    </row>
    <row r="22" spans="1:10" ht="14.25" customHeight="1">
      <c r="A22" s="249">
        <v>9</v>
      </c>
      <c r="B22" s="251" t="str">
        <f>'Planilha de quantitativos'!C104</f>
        <v>LIMPEZA DA OBRA</v>
      </c>
      <c r="C22" s="49" t="s">
        <v>294</v>
      </c>
      <c r="D22" s="50">
        <f>D23/$D$31</f>
        <v>0.0033469413360785417</v>
      </c>
      <c r="E22" s="50"/>
      <c r="F22" s="50"/>
      <c r="G22" s="50"/>
      <c r="H22" s="51"/>
      <c r="I22" s="52"/>
      <c r="J22" s="53">
        <v>1</v>
      </c>
    </row>
    <row r="23" spans="1:10" ht="14.25" customHeight="1">
      <c r="A23" s="249"/>
      <c r="B23" s="251"/>
      <c r="C23" s="49" t="s">
        <v>295</v>
      </c>
      <c r="D23" s="54">
        <f>'Planilha de quantitativos'!I104</f>
        <v>606.4878</v>
      </c>
      <c r="E23" s="54">
        <f aca="true" t="shared" si="7" ref="E23:J23">E22*$D$23</f>
        <v>0</v>
      </c>
      <c r="F23" s="54">
        <f t="shared" si="7"/>
        <v>0</v>
      </c>
      <c r="G23" s="54">
        <f t="shared" si="7"/>
        <v>0</v>
      </c>
      <c r="H23" s="54">
        <f t="shared" si="7"/>
        <v>0</v>
      </c>
      <c r="I23" s="54">
        <f t="shared" si="7"/>
        <v>0</v>
      </c>
      <c r="J23" s="55">
        <f t="shared" si="7"/>
        <v>606.4878</v>
      </c>
    </row>
    <row r="24" spans="1:10" ht="14.25" customHeight="1">
      <c r="A24" s="261" t="s">
        <v>296</v>
      </c>
      <c r="B24" s="262"/>
      <c r="C24" s="56" t="s">
        <v>294</v>
      </c>
      <c r="D24" s="57"/>
      <c r="E24" s="57"/>
      <c r="F24" s="57"/>
      <c r="G24" s="57"/>
      <c r="H24" s="58"/>
      <c r="I24" s="59"/>
      <c r="J24" s="63"/>
    </row>
    <row r="25" spans="1:10" ht="14.25" customHeight="1">
      <c r="A25" s="261"/>
      <c r="B25" s="262"/>
      <c r="C25" s="56" t="s">
        <v>295</v>
      </c>
      <c r="D25" s="61"/>
      <c r="E25" s="61"/>
      <c r="F25" s="61"/>
      <c r="G25" s="61"/>
      <c r="H25" s="61"/>
      <c r="I25" s="61"/>
      <c r="J25" s="62"/>
    </row>
    <row r="26" spans="1:10" ht="14.25" customHeight="1">
      <c r="A26" s="249">
        <v>11</v>
      </c>
      <c r="B26" s="251"/>
      <c r="C26" s="49" t="s">
        <v>294</v>
      </c>
      <c r="D26" s="50"/>
      <c r="E26" s="50"/>
      <c r="F26" s="50"/>
      <c r="G26" s="50"/>
      <c r="H26" s="51"/>
      <c r="I26" s="52"/>
      <c r="J26" s="64"/>
    </row>
    <row r="27" spans="1:10" ht="14.25" customHeight="1">
      <c r="A27" s="250"/>
      <c r="B27" s="252"/>
      <c r="C27" s="65" t="s">
        <v>295</v>
      </c>
      <c r="D27" s="54"/>
      <c r="E27" s="54"/>
      <c r="F27" s="54"/>
      <c r="G27" s="54"/>
      <c r="H27" s="54"/>
      <c r="I27" s="54"/>
      <c r="J27" s="55"/>
    </row>
    <row r="28" spans="1:10" ht="14.25" customHeight="1">
      <c r="A28" s="253">
        <v>12</v>
      </c>
      <c r="B28" s="255"/>
      <c r="C28" s="56" t="s">
        <v>294</v>
      </c>
      <c r="D28" s="57"/>
      <c r="E28" s="57"/>
      <c r="F28" s="57"/>
      <c r="G28" s="57"/>
      <c r="H28" s="58"/>
      <c r="I28" s="59"/>
      <c r="J28" s="60"/>
    </row>
    <row r="29" spans="1:10" ht="14.25" customHeight="1">
      <c r="A29" s="254"/>
      <c r="B29" s="256"/>
      <c r="C29" s="66" t="s">
        <v>295</v>
      </c>
      <c r="D29" s="61"/>
      <c r="E29" s="61">
        <f aca="true" t="shared" si="8" ref="E29:J29">E28*$D$29</f>
        <v>0</v>
      </c>
      <c r="F29" s="61">
        <f t="shared" si="8"/>
        <v>0</v>
      </c>
      <c r="G29" s="61">
        <f t="shared" si="8"/>
        <v>0</v>
      </c>
      <c r="H29" s="61">
        <f t="shared" si="8"/>
        <v>0</v>
      </c>
      <c r="I29" s="61">
        <f t="shared" si="8"/>
        <v>0</v>
      </c>
      <c r="J29" s="62">
        <f t="shared" si="8"/>
        <v>0</v>
      </c>
    </row>
    <row r="30" spans="1:10" ht="14.25" customHeight="1">
      <c r="A30" s="257" t="s">
        <v>59</v>
      </c>
      <c r="B30" s="258"/>
      <c r="C30" s="67" t="s">
        <v>294</v>
      </c>
      <c r="D30" s="68">
        <f>D6+D8+D10+D12+D14+D16+D18+D20+D22+D24+D26+D28</f>
        <v>0.9999999999999999</v>
      </c>
      <c r="E30" s="68">
        <f aca="true" t="shared" si="9" ref="E30:J30">E31/$D$31</f>
        <v>0.2971342425645807</v>
      </c>
      <c r="F30" s="68">
        <f t="shared" si="9"/>
        <v>0.0760315186144665</v>
      </c>
      <c r="G30" s="68">
        <f t="shared" si="9"/>
        <v>0.14708138413698385</v>
      </c>
      <c r="H30" s="68">
        <f t="shared" si="9"/>
        <v>0.3469199039100468</v>
      </c>
      <c r="I30" s="68">
        <f t="shared" si="9"/>
        <v>0.08763791533376093</v>
      </c>
      <c r="J30" s="69">
        <f t="shared" si="9"/>
        <v>0.04519503544016131</v>
      </c>
    </row>
    <row r="31" spans="1:12" ht="27.75" customHeight="1" thickBot="1">
      <c r="A31" s="259"/>
      <c r="B31" s="260"/>
      <c r="C31" s="70" t="s">
        <v>295</v>
      </c>
      <c r="D31" s="71">
        <f>D7+D9+D11+D13+D15+D17+D19+D21+D23+D25+D27+D29</f>
        <v>181206.5821</v>
      </c>
      <c r="E31" s="71">
        <f aca="true" t="shared" si="10" ref="E31:J31">E7+E9+E11+E13+E15+E17+E19+E21+E23+E25+E27+E29</f>
        <v>53842.68052000001</v>
      </c>
      <c r="F31" s="71">
        <f t="shared" si="10"/>
        <v>13777.411620000003</v>
      </c>
      <c r="G31" s="71">
        <f t="shared" si="10"/>
        <v>26652.11491</v>
      </c>
      <c r="H31" s="71">
        <f t="shared" si="10"/>
        <v>62864.17005</v>
      </c>
      <c r="I31" s="71">
        <f t="shared" si="10"/>
        <v>15880.5671</v>
      </c>
      <c r="J31" s="72">
        <f t="shared" si="10"/>
        <v>8189.6379</v>
      </c>
      <c r="L31" s="73">
        <f>SUM(E31,F31,G31,H31,I31,J31)</f>
        <v>181206.58210000003</v>
      </c>
    </row>
    <row r="32" spans="1:12" ht="14.25" customHeight="1">
      <c r="A32" s="74"/>
      <c r="B32" s="75"/>
      <c r="C32" s="75"/>
      <c r="D32" s="75"/>
      <c r="E32" s="75"/>
      <c r="F32" s="76"/>
      <c r="G32" s="77"/>
      <c r="H32" s="78"/>
      <c r="I32" s="78"/>
      <c r="J32" s="79"/>
      <c r="L32" s="80" t="s">
        <v>297</v>
      </c>
    </row>
    <row r="33" spans="1:10" ht="14.25" customHeight="1">
      <c r="A33" s="81"/>
      <c r="B33" s="82"/>
      <c r="C33" s="83"/>
      <c r="D33" s="84"/>
      <c r="E33" s="82"/>
      <c r="F33" s="85"/>
      <c r="G33" s="86" t="s">
        <v>298</v>
      </c>
      <c r="H33" s="87"/>
      <c r="I33" s="87"/>
      <c r="J33" s="88"/>
    </row>
    <row r="34" spans="1:10" ht="23.25" customHeight="1">
      <c r="A34" s="89"/>
      <c r="B34" s="90" t="s">
        <v>299</v>
      </c>
      <c r="C34" s="91"/>
      <c r="D34" s="248" t="s">
        <v>300</v>
      </c>
      <c r="E34" s="248"/>
      <c r="F34" s="92"/>
      <c r="G34" s="93"/>
      <c r="H34" s="87"/>
      <c r="I34" s="87"/>
      <c r="J34" s="94"/>
    </row>
    <row r="35" spans="1:10" ht="15" customHeight="1">
      <c r="A35" s="95"/>
      <c r="B35" s="87"/>
      <c r="C35" s="91"/>
      <c r="D35" s="91"/>
      <c r="E35" s="87"/>
      <c r="F35" s="96"/>
      <c r="G35" s="93"/>
      <c r="H35" s="87"/>
      <c r="I35" s="87"/>
      <c r="J35" s="94"/>
    </row>
    <row r="36" spans="1:10" ht="13.5" customHeight="1">
      <c r="A36" s="97"/>
      <c r="B36" s="98"/>
      <c r="C36" s="99"/>
      <c r="D36" s="99"/>
      <c r="E36" s="100"/>
      <c r="F36" s="96"/>
      <c r="G36" s="93"/>
      <c r="H36" s="87"/>
      <c r="I36" s="87"/>
      <c r="J36" s="94"/>
    </row>
    <row r="37" spans="1:10" ht="14.25" customHeight="1" thickBot="1">
      <c r="A37" s="101"/>
      <c r="B37" s="102" t="s">
        <v>301</v>
      </c>
      <c r="C37" s="103"/>
      <c r="D37" s="103"/>
      <c r="E37" s="104"/>
      <c r="F37" s="105"/>
      <c r="G37" s="106"/>
      <c r="H37" s="104"/>
      <c r="I37" s="104"/>
      <c r="J37" s="107"/>
    </row>
    <row r="38" spans="1:9" ht="12.75">
      <c r="A38" s="42"/>
      <c r="B38" s="42"/>
      <c r="C38" s="43"/>
      <c r="D38" s="43"/>
      <c r="E38" s="42"/>
      <c r="F38" s="42"/>
      <c r="G38" s="42"/>
      <c r="H38" s="42"/>
      <c r="I38" s="42"/>
    </row>
    <row r="39" spans="1:9" ht="12.75">
      <c r="A39" s="42"/>
      <c r="B39" s="42"/>
      <c r="C39" s="43"/>
      <c r="D39" s="43"/>
      <c r="E39" s="42"/>
      <c r="F39" s="42"/>
      <c r="G39" s="42"/>
      <c r="H39" s="42"/>
      <c r="I39" s="42"/>
    </row>
    <row r="40" spans="1:9" ht="12.75">
      <c r="A40" s="42"/>
      <c r="B40" s="42"/>
      <c r="C40" s="43"/>
      <c r="D40" s="43"/>
      <c r="E40" s="42"/>
      <c r="F40" s="42"/>
      <c r="G40" s="42"/>
      <c r="H40" s="42"/>
      <c r="I40" s="42"/>
    </row>
    <row r="41" spans="1:9" ht="12.75">
      <c r="A41" s="42"/>
      <c r="B41" s="42"/>
      <c r="C41" s="43"/>
      <c r="D41" s="43"/>
      <c r="E41" s="42"/>
      <c r="F41" s="42"/>
      <c r="G41" s="42"/>
      <c r="H41" s="42"/>
      <c r="I41" s="42"/>
    </row>
    <row r="42" spans="1:9" ht="12.75">
      <c r="A42" s="42"/>
      <c r="B42" s="42"/>
      <c r="C42" s="43"/>
      <c r="D42" s="43"/>
      <c r="E42" s="42"/>
      <c r="F42" s="42"/>
      <c r="G42" s="42"/>
      <c r="H42" s="42"/>
      <c r="I42" s="42"/>
    </row>
    <row r="43" spans="1:9" ht="12.75">
      <c r="A43" s="42"/>
      <c r="B43" s="42"/>
      <c r="C43" s="43"/>
      <c r="D43" s="43"/>
      <c r="E43" s="42"/>
      <c r="F43" s="42"/>
      <c r="G43" s="42"/>
      <c r="H43" s="42"/>
      <c r="I43" s="42"/>
    </row>
    <row r="44" spans="1:9" ht="12.75">
      <c r="A44" s="42"/>
      <c r="B44" s="42"/>
      <c r="C44" s="43"/>
      <c r="D44" s="43"/>
      <c r="E44" s="42"/>
      <c r="F44" s="42"/>
      <c r="G44" s="42"/>
      <c r="H44" s="42"/>
      <c r="I44" s="42"/>
    </row>
    <row r="45" spans="1:9" ht="12.75">
      <c r="A45" s="42"/>
      <c r="B45" s="42"/>
      <c r="C45" s="43"/>
      <c r="D45" s="43"/>
      <c r="E45" s="42"/>
      <c r="F45" s="42"/>
      <c r="G45" s="42"/>
      <c r="H45" s="42"/>
      <c r="I45" s="42"/>
    </row>
    <row r="46" spans="1:9" ht="12.75">
      <c r="A46" s="42"/>
      <c r="B46" s="42"/>
      <c r="C46" s="43"/>
      <c r="D46" s="43"/>
      <c r="E46" s="42"/>
      <c r="F46" s="42"/>
      <c r="G46" s="42"/>
      <c r="H46" s="42"/>
      <c r="I46" s="42"/>
    </row>
    <row r="47" spans="1:9" ht="12.75">
      <c r="A47" s="42"/>
      <c r="B47" s="42"/>
      <c r="C47" s="43"/>
      <c r="D47" s="43"/>
      <c r="E47" s="42"/>
      <c r="F47" s="42"/>
      <c r="G47" s="42"/>
      <c r="H47" s="42"/>
      <c r="I47" s="42"/>
    </row>
    <row r="48" spans="1:9" ht="12.75">
      <c r="A48" s="42"/>
      <c r="B48" s="42"/>
      <c r="C48" s="43"/>
      <c r="D48" s="43"/>
      <c r="E48" s="42"/>
      <c r="F48" s="42"/>
      <c r="G48" s="42"/>
      <c r="H48" s="42"/>
      <c r="I48" s="42"/>
    </row>
    <row r="49" spans="1:9" ht="12.75">
      <c r="A49" s="42"/>
      <c r="B49" s="42"/>
      <c r="C49" s="43"/>
      <c r="D49" s="43"/>
      <c r="E49" s="42"/>
      <c r="F49" s="42"/>
      <c r="G49" s="42"/>
      <c r="H49" s="42"/>
      <c r="I49" s="42"/>
    </row>
    <row r="50" spans="1:9" ht="12.75">
      <c r="A50" s="42"/>
      <c r="B50" s="42"/>
      <c r="C50" s="43"/>
      <c r="D50" s="43"/>
      <c r="E50" s="42"/>
      <c r="F50" s="42"/>
      <c r="G50" s="42"/>
      <c r="H50" s="42"/>
      <c r="I50" s="42"/>
    </row>
    <row r="51" spans="1:9" ht="12.75">
      <c r="A51" s="42"/>
      <c r="B51" s="42"/>
      <c r="C51" s="43"/>
      <c r="D51" s="43"/>
      <c r="E51" s="42"/>
      <c r="F51" s="42"/>
      <c r="G51" s="42"/>
      <c r="H51" s="42"/>
      <c r="I51" s="42"/>
    </row>
    <row r="52" spans="1:9" ht="12.75">
      <c r="A52" s="42"/>
      <c r="B52" s="42"/>
      <c r="C52" s="43"/>
      <c r="D52" s="43"/>
      <c r="E52" s="42"/>
      <c r="F52" s="42"/>
      <c r="G52" s="42"/>
      <c r="H52" s="42"/>
      <c r="I52" s="42"/>
    </row>
    <row r="53" spans="1:9" ht="12.75">
      <c r="A53" s="42"/>
      <c r="B53" s="42"/>
      <c r="C53" s="43"/>
      <c r="D53" s="43"/>
      <c r="E53" s="42"/>
      <c r="F53" s="42"/>
      <c r="G53" s="42"/>
      <c r="H53" s="42"/>
      <c r="I53" s="42"/>
    </row>
    <row r="54" spans="1:9" ht="12.75">
      <c r="A54" s="42"/>
      <c r="B54" s="42"/>
      <c r="C54" s="43"/>
      <c r="D54" s="43"/>
      <c r="E54" s="42"/>
      <c r="F54" s="42"/>
      <c r="G54" s="42"/>
      <c r="H54" s="42"/>
      <c r="I54" s="42"/>
    </row>
    <row r="55" spans="1:9" ht="12.75">
      <c r="A55" s="42"/>
      <c r="B55" s="42"/>
      <c r="C55" s="43"/>
      <c r="D55" s="43"/>
      <c r="E55" s="42"/>
      <c r="F55" s="42"/>
      <c r="G55" s="42"/>
      <c r="H55" s="42"/>
      <c r="I55" s="42"/>
    </row>
    <row r="56" spans="1:9" ht="49.5" customHeight="1">
      <c r="A56" s="42"/>
      <c r="B56" s="42"/>
      <c r="C56" s="43"/>
      <c r="D56" s="43"/>
      <c r="E56" s="42"/>
      <c r="F56" s="42"/>
      <c r="G56" s="42"/>
      <c r="H56" s="42"/>
      <c r="I56" s="42"/>
    </row>
    <row r="57" spans="1:9" ht="12.75">
      <c r="A57" s="42"/>
      <c r="B57" s="42"/>
      <c r="C57" s="43"/>
      <c r="D57" s="43"/>
      <c r="E57" s="42"/>
      <c r="F57" s="42"/>
      <c r="G57" s="42"/>
      <c r="H57" s="42"/>
      <c r="I57" s="42"/>
    </row>
    <row r="58" spans="1:9" ht="12.75">
      <c r="A58" s="42"/>
      <c r="B58" s="42"/>
      <c r="C58" s="43"/>
      <c r="D58" s="43"/>
      <c r="E58" s="42"/>
      <c r="F58" s="42"/>
      <c r="G58" s="42"/>
      <c r="H58" s="42"/>
      <c r="I58" s="42"/>
    </row>
    <row r="59" spans="1:9" ht="12.75">
      <c r="A59" s="42"/>
      <c r="B59" s="42"/>
      <c r="C59" s="43"/>
      <c r="D59" s="43"/>
      <c r="E59" s="42"/>
      <c r="F59" s="42"/>
      <c r="G59" s="42"/>
      <c r="H59" s="42"/>
      <c r="I59" s="42"/>
    </row>
    <row r="60" spans="1:9" ht="12.75">
      <c r="A60" s="42"/>
      <c r="B60" s="42"/>
      <c r="C60" s="43"/>
      <c r="D60" s="43"/>
      <c r="E60" s="42"/>
      <c r="F60" s="42"/>
      <c r="G60" s="42"/>
      <c r="H60" s="42"/>
      <c r="I60" s="42"/>
    </row>
    <row r="61" spans="1:9" ht="12.75">
      <c r="A61" s="42"/>
      <c r="B61" s="42"/>
      <c r="C61" s="43"/>
      <c r="D61" s="43"/>
      <c r="E61" s="42"/>
      <c r="F61" s="42"/>
      <c r="G61" s="42"/>
      <c r="H61" s="42"/>
      <c r="I61" s="42"/>
    </row>
    <row r="62" spans="1:9" ht="12.75">
      <c r="A62" s="42"/>
      <c r="B62" s="42"/>
      <c r="C62" s="43"/>
      <c r="D62" s="43"/>
      <c r="E62" s="42"/>
      <c r="F62" s="42"/>
      <c r="G62" s="42"/>
      <c r="H62" s="42"/>
      <c r="I62" s="42"/>
    </row>
    <row r="63" spans="1:9" ht="12.75">
      <c r="A63" s="42"/>
      <c r="B63" s="42"/>
      <c r="C63" s="43"/>
      <c r="D63" s="43"/>
      <c r="E63" s="42"/>
      <c r="F63" s="42"/>
      <c r="G63" s="42"/>
      <c r="H63" s="42"/>
      <c r="I63" s="42"/>
    </row>
    <row r="64" spans="1:9" ht="12.75">
      <c r="A64" s="42"/>
      <c r="B64" s="42"/>
      <c r="C64" s="43"/>
      <c r="D64" s="43"/>
      <c r="E64" s="42"/>
      <c r="F64" s="42"/>
      <c r="G64" s="42"/>
      <c r="H64" s="42"/>
      <c r="I64" s="42"/>
    </row>
    <row r="65" spans="1:9" ht="12.75">
      <c r="A65" s="42"/>
      <c r="B65" s="42"/>
      <c r="C65" s="43"/>
      <c r="D65" s="43"/>
      <c r="E65" s="42"/>
      <c r="F65" s="42"/>
      <c r="G65" s="42"/>
      <c r="H65" s="42"/>
      <c r="I65" s="42"/>
    </row>
    <row r="66" spans="1:9" ht="12.75">
      <c r="A66" s="42"/>
      <c r="B66" s="42"/>
      <c r="C66" s="43"/>
      <c r="D66" s="43"/>
      <c r="E66" s="42"/>
      <c r="F66" s="42"/>
      <c r="G66" s="42"/>
      <c r="H66" s="42"/>
      <c r="I66" s="42"/>
    </row>
    <row r="67" spans="1:9" ht="12.75">
      <c r="A67" s="42"/>
      <c r="B67" s="42"/>
      <c r="C67" s="43"/>
      <c r="D67" s="43"/>
      <c r="E67" s="42"/>
      <c r="F67" s="42"/>
      <c r="G67" s="42"/>
      <c r="H67" s="42"/>
      <c r="I67" s="42"/>
    </row>
    <row r="68" spans="1:9" ht="27" customHeight="1">
      <c r="A68" s="42"/>
      <c r="B68" s="42"/>
      <c r="C68" s="43"/>
      <c r="D68" s="43"/>
      <c r="E68" s="42"/>
      <c r="F68" s="42"/>
      <c r="G68" s="42"/>
      <c r="H68" s="42"/>
      <c r="I68" s="42"/>
    </row>
    <row r="69" spans="1:9" ht="12.75">
      <c r="A69" s="42"/>
      <c r="B69" s="42"/>
      <c r="C69" s="43"/>
      <c r="D69" s="43"/>
      <c r="E69" s="42"/>
      <c r="F69" s="42"/>
      <c r="G69" s="42"/>
      <c r="H69" s="42"/>
      <c r="I69" s="42"/>
    </row>
    <row r="70" spans="1:9" ht="12.75">
      <c r="A70" s="42"/>
      <c r="B70" s="42"/>
      <c r="C70" s="43"/>
      <c r="D70" s="43"/>
      <c r="E70" s="42"/>
      <c r="F70" s="42"/>
      <c r="G70" s="42"/>
      <c r="H70" s="42"/>
      <c r="I70" s="42"/>
    </row>
    <row r="71" spans="1:9" ht="57" customHeight="1">
      <c r="A71" s="42"/>
      <c r="B71" s="42"/>
      <c r="C71" s="43"/>
      <c r="D71" s="43"/>
      <c r="E71" s="42"/>
      <c r="F71" s="42"/>
      <c r="G71" s="42"/>
      <c r="H71" s="42"/>
      <c r="I71" s="42"/>
    </row>
    <row r="72" spans="1:9" ht="12.75">
      <c r="A72" s="42"/>
      <c r="B72" s="42"/>
      <c r="C72" s="43"/>
      <c r="D72" s="43"/>
      <c r="E72" s="42"/>
      <c r="F72" s="42"/>
      <c r="G72" s="42"/>
      <c r="H72" s="42"/>
      <c r="I72" s="42"/>
    </row>
    <row r="73" spans="1:9" ht="23.25" customHeight="1">
      <c r="A73" s="42"/>
      <c r="B73" s="42"/>
      <c r="C73" s="43"/>
      <c r="D73" s="43"/>
      <c r="E73" s="42"/>
      <c r="F73" s="42"/>
      <c r="G73" s="42"/>
      <c r="H73" s="42"/>
      <c r="I73" s="42"/>
    </row>
    <row r="74" spans="1:9" ht="12.75">
      <c r="A74" s="42"/>
      <c r="B74" s="42"/>
      <c r="C74" s="43"/>
      <c r="D74" s="43"/>
      <c r="E74" s="42"/>
      <c r="F74" s="42"/>
      <c r="G74" s="42"/>
      <c r="H74" s="42"/>
      <c r="I74" s="42"/>
    </row>
    <row r="75" spans="1:9" ht="12.75">
      <c r="A75" s="42"/>
      <c r="B75" s="42"/>
      <c r="C75" s="43"/>
      <c r="D75" s="43"/>
      <c r="E75" s="42"/>
      <c r="F75" s="42"/>
      <c r="G75" s="42"/>
      <c r="H75" s="42"/>
      <c r="I75" s="42"/>
    </row>
    <row r="76" spans="1:9" ht="12.75">
      <c r="A76" s="42"/>
      <c r="B76" s="42"/>
      <c r="C76" s="43"/>
      <c r="D76" s="43"/>
      <c r="E76" s="42"/>
      <c r="F76" s="42"/>
      <c r="G76" s="42"/>
      <c r="H76" s="42"/>
      <c r="I76" s="42"/>
    </row>
    <row r="77" spans="1:9" ht="12.75">
      <c r="A77" s="42"/>
      <c r="B77" s="42"/>
      <c r="C77" s="43"/>
      <c r="D77" s="43"/>
      <c r="E77" s="42"/>
      <c r="F77" s="42"/>
      <c r="G77" s="42"/>
      <c r="H77" s="42"/>
      <c r="I77" s="42"/>
    </row>
    <row r="78" spans="1:9" ht="53.25" customHeight="1">
      <c r="A78" s="42"/>
      <c r="B78" s="42"/>
      <c r="C78" s="43"/>
      <c r="D78" s="43"/>
      <c r="E78" s="42"/>
      <c r="F78" s="42"/>
      <c r="G78" s="42"/>
      <c r="H78" s="42"/>
      <c r="I78" s="42"/>
    </row>
    <row r="79" spans="1:9" ht="12.75">
      <c r="A79" s="42"/>
      <c r="B79" s="42"/>
      <c r="C79" s="43"/>
      <c r="D79" s="43"/>
      <c r="E79" s="42"/>
      <c r="F79" s="42"/>
      <c r="G79" s="42"/>
      <c r="H79" s="42"/>
      <c r="I79" s="42"/>
    </row>
    <row r="80" spans="1:9" ht="39" customHeight="1">
      <c r="A80" s="42"/>
      <c r="B80" s="42"/>
      <c r="C80" s="43"/>
      <c r="D80" s="43"/>
      <c r="E80" s="42"/>
      <c r="F80" s="42"/>
      <c r="G80" s="42"/>
      <c r="H80" s="42"/>
      <c r="I80" s="42"/>
    </row>
    <row r="81" spans="1:9" ht="12.75">
      <c r="A81" s="42"/>
      <c r="B81" s="42"/>
      <c r="C81" s="43"/>
      <c r="D81" s="43"/>
      <c r="E81" s="42"/>
      <c r="F81" s="42"/>
      <c r="G81" s="42"/>
      <c r="H81" s="42"/>
      <c r="I81" s="42"/>
    </row>
    <row r="82" spans="1:9" ht="12.75">
      <c r="A82" s="42"/>
      <c r="B82" s="42"/>
      <c r="C82" s="43"/>
      <c r="D82" s="43"/>
      <c r="E82" s="42"/>
      <c r="F82" s="42"/>
      <c r="G82" s="42"/>
      <c r="H82" s="42"/>
      <c r="I82" s="42"/>
    </row>
    <row r="83" spans="1:9" ht="12.75">
      <c r="A83" s="42"/>
      <c r="B83" s="42"/>
      <c r="C83" s="43"/>
      <c r="D83" s="43"/>
      <c r="E83" s="42"/>
      <c r="F83" s="42"/>
      <c r="G83" s="42"/>
      <c r="H83" s="42"/>
      <c r="I83" s="42"/>
    </row>
    <row r="84" spans="1:9" ht="12.75">
      <c r="A84" s="42"/>
      <c r="B84" s="42"/>
      <c r="C84" s="43"/>
      <c r="D84" s="43"/>
      <c r="E84" s="42"/>
      <c r="F84" s="42"/>
      <c r="G84" s="42"/>
      <c r="H84" s="42"/>
      <c r="I84" s="42"/>
    </row>
    <row r="85" spans="1:9" ht="12.75">
      <c r="A85" s="42"/>
      <c r="B85" s="42"/>
      <c r="C85" s="43"/>
      <c r="D85" s="43"/>
      <c r="E85" s="42"/>
      <c r="F85" s="42"/>
      <c r="G85" s="42"/>
      <c r="H85" s="42"/>
      <c r="I85" s="42"/>
    </row>
    <row r="86" spans="1:9" ht="12.75">
      <c r="A86" s="42"/>
      <c r="B86" s="42"/>
      <c r="C86" s="43"/>
      <c r="D86" s="43"/>
      <c r="E86" s="42"/>
      <c r="F86" s="42"/>
      <c r="G86" s="42"/>
      <c r="H86" s="42"/>
      <c r="I86" s="42"/>
    </row>
    <row r="87" spans="1:9" ht="12.75">
      <c r="A87" s="42"/>
      <c r="B87" s="42"/>
      <c r="C87" s="43"/>
      <c r="D87" s="43"/>
      <c r="E87" s="42"/>
      <c r="F87" s="42"/>
      <c r="G87" s="42"/>
      <c r="H87" s="42"/>
      <c r="I87" s="42"/>
    </row>
    <row r="88" spans="1:9" ht="12.75">
      <c r="A88" s="42"/>
      <c r="B88" s="42"/>
      <c r="C88" s="43"/>
      <c r="D88" s="43"/>
      <c r="E88" s="42"/>
      <c r="F88" s="42"/>
      <c r="G88" s="42"/>
      <c r="H88" s="42"/>
      <c r="I88" s="42"/>
    </row>
    <row r="89" spans="1:9" ht="12.75">
      <c r="A89" s="42"/>
      <c r="B89" s="42"/>
      <c r="C89" s="43"/>
      <c r="D89" s="43"/>
      <c r="E89" s="42"/>
      <c r="F89" s="42"/>
      <c r="G89" s="42"/>
      <c r="H89" s="42"/>
      <c r="I89" s="42"/>
    </row>
    <row r="90" spans="1:9" ht="12.75">
      <c r="A90" s="42"/>
      <c r="B90" s="42"/>
      <c r="C90" s="43"/>
      <c r="D90" s="43"/>
      <c r="E90" s="42"/>
      <c r="F90" s="42"/>
      <c r="G90" s="42"/>
      <c r="H90" s="42"/>
      <c r="I90" s="42"/>
    </row>
    <row r="91" spans="1:9" ht="12.75">
      <c r="A91" s="42"/>
      <c r="B91" s="42"/>
      <c r="C91" s="43"/>
      <c r="D91" s="43"/>
      <c r="E91" s="42"/>
      <c r="F91" s="42"/>
      <c r="G91" s="42"/>
      <c r="H91" s="42"/>
      <c r="I91" s="42"/>
    </row>
    <row r="92" spans="1:9" ht="12.75">
      <c r="A92" s="42"/>
      <c r="B92" s="42"/>
      <c r="C92" s="43"/>
      <c r="D92" s="43"/>
      <c r="E92" s="42"/>
      <c r="F92" s="42"/>
      <c r="G92" s="42"/>
      <c r="H92" s="42"/>
      <c r="I92" s="42"/>
    </row>
    <row r="93" spans="1:9" ht="42.75" customHeight="1">
      <c r="A93" s="42"/>
      <c r="B93" s="42"/>
      <c r="C93" s="43"/>
      <c r="D93" s="43"/>
      <c r="E93" s="42"/>
      <c r="F93" s="42"/>
      <c r="G93" s="42"/>
      <c r="H93" s="42"/>
      <c r="I93" s="42"/>
    </row>
    <row r="94" spans="1:9" ht="51" customHeight="1">
      <c r="A94" s="42"/>
      <c r="B94" s="42"/>
      <c r="C94" s="43"/>
      <c r="D94" s="43"/>
      <c r="E94" s="42"/>
      <c r="F94" s="42"/>
      <c r="G94" s="42"/>
      <c r="H94" s="42"/>
      <c r="I94" s="42"/>
    </row>
    <row r="95" spans="1:9" ht="39.75" customHeight="1">
      <c r="A95" s="42"/>
      <c r="B95" s="42"/>
      <c r="C95" s="43"/>
      <c r="D95" s="43"/>
      <c r="E95" s="42"/>
      <c r="F95" s="42"/>
      <c r="G95" s="42"/>
      <c r="H95" s="42"/>
      <c r="I95" s="42"/>
    </row>
    <row r="96" spans="1:9" ht="42" customHeight="1">
      <c r="A96" s="42"/>
      <c r="B96" s="42"/>
      <c r="C96" s="43"/>
      <c r="D96" s="43"/>
      <c r="E96" s="42"/>
      <c r="F96" s="42"/>
      <c r="G96" s="42"/>
      <c r="H96" s="42"/>
      <c r="I96" s="42"/>
    </row>
    <row r="97" spans="1:9" ht="12.75">
      <c r="A97" s="42"/>
      <c r="B97" s="42"/>
      <c r="C97" s="43"/>
      <c r="D97" s="43"/>
      <c r="E97" s="42"/>
      <c r="F97" s="42"/>
      <c r="G97" s="42"/>
      <c r="H97" s="42"/>
      <c r="I97" s="42"/>
    </row>
  </sheetData>
  <sheetProtection/>
  <mergeCells count="30">
    <mergeCell ref="A8:A9"/>
    <mergeCell ref="B8:B9"/>
    <mergeCell ref="A2:J2"/>
    <mergeCell ref="A3:G3"/>
    <mergeCell ref="H3:J4"/>
    <mergeCell ref="A4:G4"/>
    <mergeCell ref="A6:A7"/>
    <mergeCell ref="B6:B7"/>
    <mergeCell ref="A12:A13"/>
    <mergeCell ref="B12:B13"/>
    <mergeCell ref="A20:A21"/>
    <mergeCell ref="B20:B21"/>
    <mergeCell ref="A22:A23"/>
    <mergeCell ref="B22:B23"/>
    <mergeCell ref="A10:A11"/>
    <mergeCell ref="B10:B11"/>
    <mergeCell ref="A24:A25"/>
    <mergeCell ref="B24:B25"/>
    <mergeCell ref="A14:A15"/>
    <mergeCell ref="B14:B15"/>
    <mergeCell ref="A16:A17"/>
    <mergeCell ref="B16:B17"/>
    <mergeCell ref="A18:A19"/>
    <mergeCell ref="B18:B19"/>
    <mergeCell ref="D34:E34"/>
    <mergeCell ref="A26:A27"/>
    <mergeCell ref="B26:B27"/>
    <mergeCell ref="A28:A29"/>
    <mergeCell ref="B28:B29"/>
    <mergeCell ref="A30:B31"/>
  </mergeCells>
  <printOptions/>
  <pageMargins left="0.3937007874015748" right="0.3937007874015748" top="0.3937007874015748" bottom="0.3937007874015748" header="0.1968503937007874" footer="0"/>
  <pageSetup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dimension ref="A1:I166"/>
  <sheetViews>
    <sheetView tabSelected="1" zoomScalePageLayoutView="0" workbookViewId="0" topLeftCell="A1">
      <pane xSplit="9" ySplit="11" topLeftCell="J12" activePane="bottomRight" state="frozen"/>
      <selection pane="topLeft" activeCell="J4" sqref="J4"/>
      <selection pane="topRight" activeCell="J4" sqref="J4"/>
      <selection pane="bottomLeft" activeCell="J4" sqref="J4"/>
      <selection pane="bottomRight" activeCell="K12" sqref="K12"/>
    </sheetView>
  </sheetViews>
  <sheetFormatPr defaultColWidth="9.140625" defaultRowHeight="12.75"/>
  <cols>
    <col min="1" max="1" width="6.140625" style="114" bestFit="1" customWidth="1"/>
    <col min="2" max="2" width="36.28125" style="115" customWidth="1"/>
    <col min="3" max="4" width="12.7109375" style="115" customWidth="1"/>
    <col min="5" max="5" width="9.00390625" style="112" bestFit="1" customWidth="1"/>
    <col min="6" max="6" width="5.7109375" style="112" bestFit="1" customWidth="1"/>
    <col min="7" max="8" width="9.28125" style="112" bestFit="1" customWidth="1"/>
    <col min="9" max="9" width="12.7109375" style="112" bestFit="1" customWidth="1"/>
    <col min="10" max="16384" width="9.140625" style="112" customWidth="1"/>
  </cols>
  <sheetData>
    <row r="1" spans="1:9" ht="15.75">
      <c r="A1" s="180" t="s">
        <v>644</v>
      </c>
      <c r="B1" s="181"/>
      <c r="C1" s="181"/>
      <c r="D1" s="181"/>
      <c r="E1" s="182"/>
      <c r="F1" s="182"/>
      <c r="G1" s="182"/>
      <c r="H1" s="182"/>
      <c r="I1" s="183"/>
    </row>
    <row r="2" spans="1:9" ht="12.75">
      <c r="A2" s="184" t="s">
        <v>645</v>
      </c>
      <c r="B2" s="181"/>
      <c r="C2" s="181"/>
      <c r="D2" s="181"/>
      <c r="E2" s="182"/>
      <c r="F2" s="182"/>
      <c r="G2" s="182"/>
      <c r="H2" s="182"/>
      <c r="I2" s="183"/>
    </row>
    <row r="3" spans="1:9" ht="12.75">
      <c r="A3" s="184" t="s">
        <v>646</v>
      </c>
      <c r="B3" s="181"/>
      <c r="C3" s="181"/>
      <c r="D3" s="181"/>
      <c r="E3" s="183"/>
      <c r="F3" s="185" t="s">
        <v>647</v>
      </c>
      <c r="G3" s="182"/>
      <c r="H3" s="182"/>
      <c r="I3" s="183"/>
    </row>
    <row r="4" spans="1:9" ht="12.75">
      <c r="A4" s="184" t="s">
        <v>648</v>
      </c>
      <c r="B4" s="181"/>
      <c r="C4" s="181"/>
      <c r="D4" s="181"/>
      <c r="E4" s="186"/>
      <c r="F4" s="185" t="s">
        <v>649</v>
      </c>
      <c r="G4" s="182"/>
      <c r="H4" s="182"/>
      <c r="I4" s="183"/>
    </row>
    <row r="5" spans="1:9" ht="12.75">
      <c r="A5" s="187" t="s">
        <v>650</v>
      </c>
      <c r="B5" s="188"/>
      <c r="C5" s="188"/>
      <c r="D5" s="189"/>
      <c r="E5" s="190" t="s">
        <v>651</v>
      </c>
      <c r="F5" s="191"/>
      <c r="G5" s="191"/>
      <c r="H5" s="191"/>
      <c r="I5" s="186"/>
    </row>
    <row r="6" spans="1:9" ht="12.75">
      <c r="A6" s="192"/>
      <c r="B6" s="193"/>
      <c r="C6" s="193"/>
      <c r="D6" s="194"/>
      <c r="E6" s="185" t="s">
        <v>652</v>
      </c>
      <c r="F6" s="183" t="s">
        <v>653</v>
      </c>
      <c r="G6" s="185" t="s">
        <v>654</v>
      </c>
      <c r="H6" s="182" t="s">
        <v>655</v>
      </c>
      <c r="I6" s="183"/>
    </row>
    <row r="7" spans="1:9" ht="12.75">
      <c r="A7" s="195" t="s">
        <v>656</v>
      </c>
      <c r="B7" s="196"/>
      <c r="C7" s="196"/>
      <c r="D7" s="196"/>
      <c r="E7" s="197"/>
      <c r="F7" s="197"/>
      <c r="G7" s="197"/>
      <c r="H7" s="197"/>
      <c r="I7" s="197"/>
    </row>
    <row r="8" spans="1:9" ht="12.75">
      <c r="A8" s="195"/>
      <c r="B8" s="196"/>
      <c r="C8" s="196"/>
      <c r="D8" s="196"/>
      <c r="E8" s="197"/>
      <c r="F8" s="197"/>
      <c r="G8" s="197"/>
      <c r="H8" s="197"/>
      <c r="I8" s="197"/>
    </row>
    <row r="9" spans="1:9" ht="18">
      <c r="A9" s="280" t="s">
        <v>459</v>
      </c>
      <c r="B9" s="281"/>
      <c r="C9" s="281"/>
      <c r="D9" s="281"/>
      <c r="E9" s="281"/>
      <c r="F9" s="281"/>
      <c r="G9" s="281"/>
      <c r="H9" s="166" t="s">
        <v>628</v>
      </c>
      <c r="I9" s="167">
        <v>0.25</v>
      </c>
    </row>
    <row r="10" spans="1:9" ht="25.5">
      <c r="A10" s="111" t="s">
        <v>310</v>
      </c>
      <c r="B10" s="111" t="s">
        <v>632</v>
      </c>
      <c r="C10" s="111" t="s">
        <v>513</v>
      </c>
      <c r="D10" s="111" t="s">
        <v>514</v>
      </c>
      <c r="E10" s="121" t="s">
        <v>315</v>
      </c>
      <c r="F10" s="122" t="s">
        <v>313</v>
      </c>
      <c r="G10" s="121" t="s">
        <v>626</v>
      </c>
      <c r="H10" s="121" t="s">
        <v>627</v>
      </c>
      <c r="I10" s="122" t="s">
        <v>314</v>
      </c>
    </row>
    <row r="11" spans="1:9" ht="15">
      <c r="A11" s="277" t="s">
        <v>311</v>
      </c>
      <c r="B11" s="278"/>
      <c r="C11" s="278"/>
      <c r="D11" s="278"/>
      <c r="E11" s="278"/>
      <c r="F11" s="278"/>
      <c r="G11" s="278"/>
      <c r="H11" s="279"/>
      <c r="I11" s="168">
        <f>SUM(I12:I166)/2</f>
        <v>0</v>
      </c>
    </row>
    <row r="12" spans="1:9" s="113" customFormat="1" ht="15.75" customHeight="1">
      <c r="A12" s="118" t="s">
        <v>1</v>
      </c>
      <c r="B12" s="120" t="s">
        <v>318</v>
      </c>
      <c r="C12" s="150"/>
      <c r="D12" s="150"/>
      <c r="E12" s="151"/>
      <c r="F12" s="150"/>
      <c r="G12" s="150"/>
      <c r="H12" s="152"/>
      <c r="I12" s="152">
        <f>SUM(I13:I17)</f>
        <v>0</v>
      </c>
    </row>
    <row r="13" spans="1:9" s="113" customFormat="1" ht="16.5" customHeight="1">
      <c r="A13" s="127" t="s">
        <v>2</v>
      </c>
      <c r="B13" s="163" t="s">
        <v>319</v>
      </c>
      <c r="C13" s="123" t="s">
        <v>515</v>
      </c>
      <c r="D13" s="126" t="s">
        <v>516</v>
      </c>
      <c r="E13" s="153">
        <v>3</v>
      </c>
      <c r="F13" s="154" t="s">
        <v>37</v>
      </c>
      <c r="G13" s="148"/>
      <c r="H13" s="148">
        <f>+G13*(1+$I$9)</f>
        <v>0</v>
      </c>
      <c r="I13" s="155">
        <f>E13*H13</f>
        <v>0</v>
      </c>
    </row>
    <row r="14" spans="1:9" s="113" customFormat="1" ht="16.5" customHeight="1">
      <c r="A14" s="127" t="s">
        <v>11</v>
      </c>
      <c r="B14" s="163" t="s">
        <v>320</v>
      </c>
      <c r="C14" s="131" t="s">
        <v>517</v>
      </c>
      <c r="D14" s="132" t="s">
        <v>518</v>
      </c>
      <c r="E14" s="153">
        <v>1</v>
      </c>
      <c r="F14" s="154" t="s">
        <v>321</v>
      </c>
      <c r="G14" s="148"/>
      <c r="H14" s="148">
        <f aca="true" t="shared" si="0" ref="H14:H77">+G14*(1+$I$9)</f>
        <v>0</v>
      </c>
      <c r="I14" s="155">
        <f>E14*H14</f>
        <v>0</v>
      </c>
    </row>
    <row r="15" spans="1:9" s="113" customFormat="1" ht="16.5" customHeight="1">
      <c r="A15" s="127" t="s">
        <v>39</v>
      </c>
      <c r="B15" s="163" t="s">
        <v>322</v>
      </c>
      <c r="C15" s="133" t="s">
        <v>519</v>
      </c>
      <c r="D15" s="126" t="s">
        <v>516</v>
      </c>
      <c r="E15" s="153">
        <v>1</v>
      </c>
      <c r="F15" s="154" t="s">
        <v>321</v>
      </c>
      <c r="G15" s="148"/>
      <c r="H15" s="148">
        <f t="shared" si="0"/>
        <v>0</v>
      </c>
      <c r="I15" s="155">
        <f>E15*H15</f>
        <v>0</v>
      </c>
    </row>
    <row r="16" spans="1:9" s="113" customFormat="1" ht="16.5" customHeight="1">
      <c r="A16" s="127" t="s">
        <v>215</v>
      </c>
      <c r="B16" s="163" t="s">
        <v>323</v>
      </c>
      <c r="C16" s="131" t="s">
        <v>520</v>
      </c>
      <c r="D16" s="132" t="s">
        <v>518</v>
      </c>
      <c r="E16" s="153">
        <v>1</v>
      </c>
      <c r="F16" s="154" t="s">
        <v>321</v>
      </c>
      <c r="G16" s="148"/>
      <c r="H16" s="148">
        <f t="shared" si="0"/>
        <v>0</v>
      </c>
      <c r="I16" s="155">
        <f>E16*H16</f>
        <v>0</v>
      </c>
    </row>
    <row r="17" spans="1:9" s="113" customFormat="1" ht="25.5">
      <c r="A17" s="127" t="s">
        <v>324</v>
      </c>
      <c r="B17" s="164" t="s">
        <v>327</v>
      </c>
      <c r="C17" s="134" t="s">
        <v>526</v>
      </c>
      <c r="D17" s="134" t="s">
        <v>516</v>
      </c>
      <c r="E17" s="124">
        <v>72</v>
      </c>
      <c r="F17" s="123" t="s">
        <v>37</v>
      </c>
      <c r="G17" s="149"/>
      <c r="H17" s="148">
        <f t="shared" si="0"/>
        <v>0</v>
      </c>
      <c r="I17" s="155">
        <f>E17*H17</f>
        <v>0</v>
      </c>
    </row>
    <row r="18" spans="1:9" s="113" customFormat="1" ht="12.75">
      <c r="A18" s="118" t="s">
        <v>3</v>
      </c>
      <c r="B18" s="120" t="s">
        <v>457</v>
      </c>
      <c r="C18" s="150"/>
      <c r="D18" s="150"/>
      <c r="E18" s="151"/>
      <c r="F18" s="150"/>
      <c r="G18" s="156"/>
      <c r="H18" s="156"/>
      <c r="I18" s="152">
        <f>SUM(I19:I22)</f>
        <v>0</v>
      </c>
    </row>
    <row r="19" spans="1:9" s="113" customFormat="1" ht="25.5">
      <c r="A19" s="116" t="s">
        <v>4</v>
      </c>
      <c r="B19" s="165" t="s">
        <v>325</v>
      </c>
      <c r="C19" s="126">
        <v>84219</v>
      </c>
      <c r="D19" s="134" t="s">
        <v>516</v>
      </c>
      <c r="E19" s="157">
        <v>185.5</v>
      </c>
      <c r="F19" s="144" t="s">
        <v>37</v>
      </c>
      <c r="G19" s="158"/>
      <c r="H19" s="148">
        <f t="shared" si="0"/>
        <v>0</v>
      </c>
      <c r="I19" s="159">
        <f>E19*H19</f>
        <v>0</v>
      </c>
    </row>
    <row r="20" spans="1:9" s="113" customFormat="1" ht="25.5">
      <c r="A20" s="116" t="s">
        <v>31</v>
      </c>
      <c r="B20" s="165" t="s">
        <v>326</v>
      </c>
      <c r="C20" s="160">
        <v>92722</v>
      </c>
      <c r="D20" s="134" t="s">
        <v>516</v>
      </c>
      <c r="E20" s="157">
        <v>18</v>
      </c>
      <c r="F20" s="144" t="s">
        <v>312</v>
      </c>
      <c r="G20" s="158"/>
      <c r="H20" s="148">
        <f t="shared" si="0"/>
        <v>0</v>
      </c>
      <c r="I20" s="159">
        <f>E20*H20</f>
        <v>0</v>
      </c>
    </row>
    <row r="21" spans="1:9" s="113" customFormat="1" ht="76.5">
      <c r="A21" s="116" t="s">
        <v>32</v>
      </c>
      <c r="B21" s="125" t="s">
        <v>625</v>
      </c>
      <c r="C21" s="126">
        <v>92778</v>
      </c>
      <c r="D21" s="134" t="s">
        <v>516</v>
      </c>
      <c r="E21" s="139">
        <v>1946.4545454545453</v>
      </c>
      <c r="F21" s="129" t="s">
        <v>458</v>
      </c>
      <c r="G21" s="148"/>
      <c r="H21" s="148">
        <f t="shared" si="0"/>
        <v>0</v>
      </c>
      <c r="I21" s="159">
        <f>E21*H21</f>
        <v>0</v>
      </c>
    </row>
    <row r="22" spans="1:9" s="113" customFormat="1" ht="51">
      <c r="A22" s="116" t="s">
        <v>40</v>
      </c>
      <c r="B22" s="125" t="s">
        <v>624</v>
      </c>
      <c r="C22" s="126">
        <v>92791</v>
      </c>
      <c r="D22" s="134" t="s">
        <v>516</v>
      </c>
      <c r="E22" s="139">
        <v>240.18181818181822</v>
      </c>
      <c r="F22" s="129" t="s">
        <v>458</v>
      </c>
      <c r="G22" s="148"/>
      <c r="H22" s="148">
        <f t="shared" si="0"/>
        <v>0</v>
      </c>
      <c r="I22" s="159">
        <f>E22*H22</f>
        <v>0</v>
      </c>
    </row>
    <row r="23" spans="1:9" s="113" customFormat="1" ht="12.75">
      <c r="A23" s="119" t="s">
        <v>9</v>
      </c>
      <c r="B23" s="120" t="s">
        <v>317</v>
      </c>
      <c r="C23" s="150"/>
      <c r="D23" s="150"/>
      <c r="E23" s="151"/>
      <c r="F23" s="150"/>
      <c r="G23" s="156"/>
      <c r="H23" s="156"/>
      <c r="I23" s="152">
        <f>SUM(I24:I27)</f>
        <v>0</v>
      </c>
    </row>
    <row r="24" spans="1:9" s="113" customFormat="1" ht="38.25">
      <c r="A24" s="117" t="s">
        <v>5</v>
      </c>
      <c r="B24" s="164" t="s">
        <v>328</v>
      </c>
      <c r="C24" s="134">
        <v>87504</v>
      </c>
      <c r="D24" s="134" t="s">
        <v>516</v>
      </c>
      <c r="E24" s="124">
        <f>331-250</f>
        <v>81</v>
      </c>
      <c r="F24" s="123" t="s">
        <v>37</v>
      </c>
      <c r="G24" s="149"/>
      <c r="H24" s="148">
        <f t="shared" si="0"/>
        <v>0</v>
      </c>
      <c r="I24" s="155">
        <f>E24*H24</f>
        <v>0</v>
      </c>
    </row>
    <row r="25" spans="1:9" s="113" customFormat="1" ht="38.25">
      <c r="A25" s="117" t="s">
        <v>41</v>
      </c>
      <c r="B25" s="164" t="s">
        <v>329</v>
      </c>
      <c r="C25" s="134" t="s">
        <v>521</v>
      </c>
      <c r="D25" s="134" t="s">
        <v>516</v>
      </c>
      <c r="E25" s="124">
        <f>183-25</f>
        <v>158</v>
      </c>
      <c r="F25" s="123" t="s">
        <v>37</v>
      </c>
      <c r="G25" s="149"/>
      <c r="H25" s="148">
        <f t="shared" si="0"/>
        <v>0</v>
      </c>
      <c r="I25" s="155">
        <f>E25*H25</f>
        <v>0</v>
      </c>
    </row>
    <row r="26" spans="1:9" s="113" customFormat="1" ht="38.25">
      <c r="A26" s="117" t="s">
        <v>42</v>
      </c>
      <c r="B26" s="164" t="s">
        <v>330</v>
      </c>
      <c r="C26" s="134" t="s">
        <v>522</v>
      </c>
      <c r="D26" s="134" t="s">
        <v>516</v>
      </c>
      <c r="E26" s="124">
        <v>28</v>
      </c>
      <c r="F26" s="123" t="s">
        <v>37</v>
      </c>
      <c r="G26" s="149"/>
      <c r="H26" s="148">
        <f t="shared" si="0"/>
        <v>0</v>
      </c>
      <c r="I26" s="155">
        <f>E26*H26</f>
        <v>0</v>
      </c>
    </row>
    <row r="27" spans="1:9" s="113" customFormat="1" ht="51">
      <c r="A27" s="117" t="s">
        <v>43</v>
      </c>
      <c r="B27" s="125" t="s">
        <v>523</v>
      </c>
      <c r="C27" s="134" t="s">
        <v>524</v>
      </c>
      <c r="D27" s="134" t="s">
        <v>516</v>
      </c>
      <c r="E27" s="124">
        <v>148.1</v>
      </c>
      <c r="F27" s="123" t="s">
        <v>37</v>
      </c>
      <c r="G27" s="149"/>
      <c r="H27" s="148">
        <f t="shared" si="0"/>
        <v>0</v>
      </c>
      <c r="I27" s="155">
        <f>E27*H27</f>
        <v>0</v>
      </c>
    </row>
    <row r="28" spans="1:9" s="113" customFormat="1" ht="12.75">
      <c r="A28" s="119" t="s">
        <v>12</v>
      </c>
      <c r="B28" s="120" t="s">
        <v>33</v>
      </c>
      <c r="C28" s="150"/>
      <c r="D28" s="150"/>
      <c r="E28" s="151"/>
      <c r="F28" s="150"/>
      <c r="G28" s="156"/>
      <c r="H28" s="156"/>
      <c r="I28" s="152">
        <f>SUM(I29:I30)</f>
        <v>0</v>
      </c>
    </row>
    <row r="29" spans="1:9" s="113" customFormat="1" ht="12.75">
      <c r="A29" s="117" t="s">
        <v>13</v>
      </c>
      <c r="B29" s="164" t="s">
        <v>331</v>
      </c>
      <c r="C29" s="136">
        <v>73866</v>
      </c>
      <c r="D29" s="134" t="s">
        <v>516</v>
      </c>
      <c r="E29" s="124">
        <v>1114</v>
      </c>
      <c r="F29" s="123" t="s">
        <v>37</v>
      </c>
      <c r="G29" s="149"/>
      <c r="H29" s="148">
        <f t="shared" si="0"/>
        <v>0</v>
      </c>
      <c r="I29" s="155">
        <f aca="true" t="shared" si="1" ref="I29:I35">E29*H29</f>
        <v>0</v>
      </c>
    </row>
    <row r="30" spans="1:9" s="113" customFormat="1" ht="25.5">
      <c r="A30" s="117" t="s">
        <v>217</v>
      </c>
      <c r="B30" s="164" t="s">
        <v>525</v>
      </c>
      <c r="C30" s="134">
        <v>84038</v>
      </c>
      <c r="D30" s="134" t="s">
        <v>516</v>
      </c>
      <c r="E30" s="124">
        <v>1114</v>
      </c>
      <c r="F30" s="123" t="s">
        <v>37</v>
      </c>
      <c r="G30" s="149"/>
      <c r="H30" s="148">
        <f t="shared" si="0"/>
        <v>0</v>
      </c>
      <c r="I30" s="155">
        <f t="shared" si="1"/>
        <v>0</v>
      </c>
    </row>
    <row r="31" spans="1:9" ht="12.75">
      <c r="A31" s="119" t="s">
        <v>14</v>
      </c>
      <c r="B31" s="120" t="s">
        <v>336</v>
      </c>
      <c r="C31" s="150"/>
      <c r="D31" s="150"/>
      <c r="E31" s="151"/>
      <c r="F31" s="150"/>
      <c r="G31" s="156"/>
      <c r="H31" s="156"/>
      <c r="I31" s="152">
        <f>SUM(I32:I35)</f>
        <v>0</v>
      </c>
    </row>
    <row r="32" spans="1:9" ht="51">
      <c r="A32" s="117" t="s">
        <v>15</v>
      </c>
      <c r="B32" s="164" t="s">
        <v>332</v>
      </c>
      <c r="C32" s="141" t="s">
        <v>527</v>
      </c>
      <c r="D32" s="141" t="s">
        <v>527</v>
      </c>
      <c r="E32" s="124">
        <v>2</v>
      </c>
      <c r="F32" s="123" t="s">
        <v>316</v>
      </c>
      <c r="G32" s="149"/>
      <c r="H32" s="148">
        <f t="shared" si="0"/>
        <v>0</v>
      </c>
      <c r="I32" s="155">
        <f t="shared" si="1"/>
        <v>0</v>
      </c>
    </row>
    <row r="33" spans="1:9" ht="38.25">
      <c r="A33" s="117" t="s">
        <v>16</v>
      </c>
      <c r="B33" s="164" t="s">
        <v>333</v>
      </c>
      <c r="C33" s="134" t="s">
        <v>528</v>
      </c>
      <c r="D33" s="134" t="s">
        <v>516</v>
      </c>
      <c r="E33" s="124">
        <v>1</v>
      </c>
      <c r="F33" s="123" t="s">
        <v>316</v>
      </c>
      <c r="G33" s="149"/>
      <c r="H33" s="148">
        <f t="shared" si="0"/>
        <v>0</v>
      </c>
      <c r="I33" s="155">
        <f t="shared" si="1"/>
        <v>0</v>
      </c>
    </row>
    <row r="34" spans="1:9" ht="38.25">
      <c r="A34" s="117" t="s">
        <v>17</v>
      </c>
      <c r="B34" s="164" t="s">
        <v>334</v>
      </c>
      <c r="C34" s="134" t="s">
        <v>528</v>
      </c>
      <c r="D34" s="134" t="s">
        <v>516</v>
      </c>
      <c r="E34" s="124">
        <v>4</v>
      </c>
      <c r="F34" s="123" t="s">
        <v>316</v>
      </c>
      <c r="G34" s="149"/>
      <c r="H34" s="148">
        <f t="shared" si="0"/>
        <v>0</v>
      </c>
      <c r="I34" s="155">
        <f t="shared" si="1"/>
        <v>0</v>
      </c>
    </row>
    <row r="35" spans="1:9" ht="38.25">
      <c r="A35" s="117" t="s">
        <v>304</v>
      </c>
      <c r="B35" s="164" t="s">
        <v>335</v>
      </c>
      <c r="C35" s="134" t="s">
        <v>529</v>
      </c>
      <c r="D35" s="134" t="s">
        <v>516</v>
      </c>
      <c r="E35" s="124">
        <v>2</v>
      </c>
      <c r="F35" s="123" t="s">
        <v>316</v>
      </c>
      <c r="G35" s="149"/>
      <c r="H35" s="148">
        <f t="shared" si="0"/>
        <v>0</v>
      </c>
      <c r="I35" s="155">
        <f t="shared" si="1"/>
        <v>0</v>
      </c>
    </row>
    <row r="36" spans="1:9" ht="12.75">
      <c r="A36" s="119" t="s">
        <v>18</v>
      </c>
      <c r="B36" s="120" t="s">
        <v>629</v>
      </c>
      <c r="C36" s="150"/>
      <c r="D36" s="150"/>
      <c r="E36" s="151"/>
      <c r="F36" s="150"/>
      <c r="G36" s="150"/>
      <c r="H36" s="150"/>
      <c r="I36" s="152">
        <f>SUM(I37:I41)</f>
        <v>0</v>
      </c>
    </row>
    <row r="37" spans="1:9" ht="38.25">
      <c r="A37" s="130" t="s">
        <v>19</v>
      </c>
      <c r="B37" s="163" t="s">
        <v>338</v>
      </c>
      <c r="C37" s="135">
        <v>87869</v>
      </c>
      <c r="D37" s="129" t="s">
        <v>516</v>
      </c>
      <c r="E37" s="153">
        <f>960.1-3.65*20.65</f>
        <v>884.7275000000001</v>
      </c>
      <c r="F37" s="154" t="s">
        <v>37</v>
      </c>
      <c r="G37" s="148"/>
      <c r="H37" s="148">
        <f t="shared" si="0"/>
        <v>0</v>
      </c>
      <c r="I37" s="155">
        <f>E37*H37</f>
        <v>0</v>
      </c>
    </row>
    <row r="38" spans="1:9" ht="25.5">
      <c r="A38" s="130" t="s">
        <v>20</v>
      </c>
      <c r="B38" s="164" t="s">
        <v>339</v>
      </c>
      <c r="C38" s="136">
        <v>87554</v>
      </c>
      <c r="D38" s="129" t="s">
        <v>516</v>
      </c>
      <c r="E38" s="124">
        <v>409.1</v>
      </c>
      <c r="F38" s="123" t="s">
        <v>37</v>
      </c>
      <c r="G38" s="149"/>
      <c r="H38" s="148">
        <f t="shared" si="0"/>
        <v>0</v>
      </c>
      <c r="I38" s="155">
        <f>E38*H38</f>
        <v>0</v>
      </c>
    </row>
    <row r="39" spans="1:9" ht="38.25">
      <c r="A39" s="130" t="s">
        <v>48</v>
      </c>
      <c r="B39" s="164" t="s">
        <v>340</v>
      </c>
      <c r="C39" s="136">
        <v>75481</v>
      </c>
      <c r="D39" s="129" t="s">
        <v>518</v>
      </c>
      <c r="E39" s="124">
        <v>551</v>
      </c>
      <c r="F39" s="123" t="s">
        <v>37</v>
      </c>
      <c r="G39" s="149"/>
      <c r="H39" s="148">
        <f t="shared" si="0"/>
        <v>0</v>
      </c>
      <c r="I39" s="155">
        <f>E39*H39</f>
        <v>0</v>
      </c>
    </row>
    <row r="40" spans="1:9" ht="38.25">
      <c r="A40" s="130" t="s">
        <v>49</v>
      </c>
      <c r="B40" s="164" t="s">
        <v>341</v>
      </c>
      <c r="C40" s="136">
        <v>87273</v>
      </c>
      <c r="D40" s="129" t="s">
        <v>516</v>
      </c>
      <c r="E40" s="124">
        <v>328</v>
      </c>
      <c r="F40" s="123" t="s">
        <v>37</v>
      </c>
      <c r="G40" s="149"/>
      <c r="H40" s="148">
        <f t="shared" si="0"/>
        <v>0</v>
      </c>
      <c r="I40" s="155">
        <f>E40*H40</f>
        <v>0</v>
      </c>
    </row>
    <row r="41" spans="1:9" ht="38.25">
      <c r="A41" s="130" t="s">
        <v>220</v>
      </c>
      <c r="B41" s="164" t="s">
        <v>342</v>
      </c>
      <c r="C41" s="136">
        <v>87265</v>
      </c>
      <c r="D41" s="129" t="s">
        <v>516</v>
      </c>
      <c r="E41" s="124">
        <v>81.1</v>
      </c>
      <c r="F41" s="123" t="s">
        <v>37</v>
      </c>
      <c r="G41" s="149"/>
      <c r="H41" s="148">
        <f t="shared" si="0"/>
        <v>0</v>
      </c>
      <c r="I41" s="155">
        <f>E41*H41</f>
        <v>0</v>
      </c>
    </row>
    <row r="42" spans="1:9" ht="12.75">
      <c r="A42" s="119" t="s">
        <v>21</v>
      </c>
      <c r="B42" s="120" t="s">
        <v>343</v>
      </c>
      <c r="C42" s="150"/>
      <c r="D42" s="150"/>
      <c r="E42" s="151"/>
      <c r="F42" s="150"/>
      <c r="G42" s="156"/>
      <c r="H42" s="156"/>
      <c r="I42" s="152">
        <f>SUM(I43:I46)</f>
        <v>0</v>
      </c>
    </row>
    <row r="43" spans="1:9" ht="25.5">
      <c r="A43" s="117" t="s">
        <v>22</v>
      </c>
      <c r="B43" s="164" t="s">
        <v>530</v>
      </c>
      <c r="C43" s="126">
        <v>72924</v>
      </c>
      <c r="D43" s="134" t="s">
        <v>516</v>
      </c>
      <c r="E43" s="124">
        <v>633.2</v>
      </c>
      <c r="F43" s="123" t="s">
        <v>37</v>
      </c>
      <c r="G43" s="149"/>
      <c r="H43" s="148">
        <f t="shared" si="0"/>
        <v>0</v>
      </c>
      <c r="I43" s="155">
        <f>E43*H43</f>
        <v>0</v>
      </c>
    </row>
    <row r="44" spans="1:9" ht="25.5">
      <c r="A44" s="117" t="s">
        <v>246</v>
      </c>
      <c r="B44" s="164" t="s">
        <v>344</v>
      </c>
      <c r="C44" s="136">
        <v>72136</v>
      </c>
      <c r="D44" s="136" t="s">
        <v>516</v>
      </c>
      <c r="E44" s="124">
        <v>633.2</v>
      </c>
      <c r="F44" s="123" t="s">
        <v>37</v>
      </c>
      <c r="G44" s="149"/>
      <c r="H44" s="148">
        <f t="shared" si="0"/>
        <v>0</v>
      </c>
      <c r="I44" s="155">
        <f>E44*H44</f>
        <v>0</v>
      </c>
    </row>
    <row r="45" spans="1:9" ht="25.5">
      <c r="A45" s="117" t="s">
        <v>23</v>
      </c>
      <c r="B45" s="164" t="s">
        <v>345</v>
      </c>
      <c r="C45" s="137">
        <v>73675</v>
      </c>
      <c r="D45" s="129" t="s">
        <v>516</v>
      </c>
      <c r="E45" s="124">
        <v>195.4</v>
      </c>
      <c r="F45" s="123" t="s">
        <v>37</v>
      </c>
      <c r="G45" s="149"/>
      <c r="H45" s="148">
        <f t="shared" si="0"/>
        <v>0</v>
      </c>
      <c r="I45" s="155">
        <f>E45*H45</f>
        <v>0</v>
      </c>
    </row>
    <row r="46" spans="1:9" ht="51">
      <c r="A46" s="117" t="s">
        <v>51</v>
      </c>
      <c r="B46" s="125" t="s">
        <v>531</v>
      </c>
      <c r="C46" s="138">
        <v>87251</v>
      </c>
      <c r="D46" s="129" t="s">
        <v>516</v>
      </c>
      <c r="E46" s="124">
        <v>62.5</v>
      </c>
      <c r="F46" s="123" t="s">
        <v>37</v>
      </c>
      <c r="G46" s="149"/>
      <c r="H46" s="148">
        <f t="shared" si="0"/>
        <v>0</v>
      </c>
      <c r="I46" s="155">
        <f>E46*H46</f>
        <v>0</v>
      </c>
    </row>
    <row r="47" spans="1:9" ht="12.75">
      <c r="A47" s="119" t="s">
        <v>24</v>
      </c>
      <c r="B47" s="120" t="s">
        <v>34</v>
      </c>
      <c r="C47" s="150"/>
      <c r="D47" s="150"/>
      <c r="E47" s="151"/>
      <c r="F47" s="150"/>
      <c r="G47" s="150"/>
      <c r="H47" s="150"/>
      <c r="I47" s="152">
        <f>SUM(I48:I55)</f>
        <v>0</v>
      </c>
    </row>
    <row r="48" spans="1:9" ht="12.75">
      <c r="A48" s="117" t="s">
        <v>25</v>
      </c>
      <c r="B48" s="164" t="s">
        <v>359</v>
      </c>
      <c r="C48" s="136">
        <v>88415</v>
      </c>
      <c r="D48" s="136" t="s">
        <v>516</v>
      </c>
      <c r="E48" s="124">
        <v>847.2</v>
      </c>
      <c r="F48" s="123" t="s">
        <v>37</v>
      </c>
      <c r="G48" s="149"/>
      <c r="H48" s="148">
        <f t="shared" si="0"/>
        <v>0</v>
      </c>
      <c r="I48" s="155">
        <f aca="true" t="shared" si="2" ref="I48:I55">E48*H48</f>
        <v>0</v>
      </c>
    </row>
    <row r="49" spans="1:9" ht="12.75">
      <c r="A49" s="117" t="s">
        <v>26</v>
      </c>
      <c r="B49" s="164" t="s">
        <v>360</v>
      </c>
      <c r="C49" s="136">
        <v>41595</v>
      </c>
      <c r="D49" s="136" t="s">
        <v>516</v>
      </c>
      <c r="E49" s="124">
        <v>360</v>
      </c>
      <c r="F49" s="123" t="s">
        <v>346</v>
      </c>
      <c r="G49" s="149"/>
      <c r="H49" s="148">
        <f t="shared" si="0"/>
        <v>0</v>
      </c>
      <c r="I49" s="155">
        <f t="shared" si="2"/>
        <v>0</v>
      </c>
    </row>
    <row r="50" spans="1:9" ht="25.5">
      <c r="A50" s="117" t="s">
        <v>89</v>
      </c>
      <c r="B50" s="125" t="s">
        <v>533</v>
      </c>
      <c r="C50" s="134" t="s">
        <v>532</v>
      </c>
      <c r="D50" s="129" t="s">
        <v>518</v>
      </c>
      <c r="E50" s="124">
        <v>88.6</v>
      </c>
      <c r="F50" s="123" t="s">
        <v>37</v>
      </c>
      <c r="G50" s="149"/>
      <c r="H50" s="148">
        <f t="shared" si="0"/>
        <v>0</v>
      </c>
      <c r="I50" s="155">
        <f t="shared" si="2"/>
        <v>0</v>
      </c>
    </row>
    <row r="51" spans="1:9" ht="25.5">
      <c r="A51" s="117" t="s">
        <v>90</v>
      </c>
      <c r="B51" s="125" t="s">
        <v>535</v>
      </c>
      <c r="C51" s="134" t="s">
        <v>534</v>
      </c>
      <c r="D51" s="129" t="s">
        <v>516</v>
      </c>
      <c r="E51" s="124">
        <v>558.25</v>
      </c>
      <c r="F51" s="123" t="s">
        <v>37</v>
      </c>
      <c r="G51" s="149"/>
      <c r="H51" s="148">
        <f t="shared" si="0"/>
        <v>0</v>
      </c>
      <c r="I51" s="155">
        <f t="shared" si="2"/>
        <v>0</v>
      </c>
    </row>
    <row r="52" spans="1:9" ht="25.5">
      <c r="A52" s="117" t="s">
        <v>337</v>
      </c>
      <c r="B52" s="164" t="s">
        <v>361</v>
      </c>
      <c r="C52" s="134">
        <v>79460</v>
      </c>
      <c r="D52" s="129" t="s">
        <v>516</v>
      </c>
      <c r="E52" s="124">
        <v>404.1</v>
      </c>
      <c r="F52" s="123" t="s">
        <v>37</v>
      </c>
      <c r="G52" s="149"/>
      <c r="H52" s="148">
        <f t="shared" si="0"/>
        <v>0</v>
      </c>
      <c r="I52" s="155">
        <f t="shared" si="2"/>
        <v>0</v>
      </c>
    </row>
    <row r="53" spans="1:9" ht="25.5">
      <c r="A53" s="117" t="s">
        <v>460</v>
      </c>
      <c r="B53" s="164" t="s">
        <v>362</v>
      </c>
      <c r="C53" s="134">
        <v>88489</v>
      </c>
      <c r="D53" s="129" t="s">
        <v>516</v>
      </c>
      <c r="E53" s="124">
        <v>847.2</v>
      </c>
      <c r="F53" s="123" t="s">
        <v>37</v>
      </c>
      <c r="G53" s="149"/>
      <c r="H53" s="148">
        <f t="shared" si="0"/>
        <v>0</v>
      </c>
      <c r="I53" s="155">
        <f t="shared" si="2"/>
        <v>0</v>
      </c>
    </row>
    <row r="54" spans="1:9" ht="25.5">
      <c r="A54" s="117" t="s">
        <v>461</v>
      </c>
      <c r="B54" s="164" t="s">
        <v>363</v>
      </c>
      <c r="C54" s="134">
        <v>72815</v>
      </c>
      <c r="D54" s="129" t="s">
        <v>516</v>
      </c>
      <c r="E54" s="124">
        <v>480</v>
      </c>
      <c r="F54" s="123" t="s">
        <v>37</v>
      </c>
      <c r="G54" s="149"/>
      <c r="H54" s="148">
        <f t="shared" si="0"/>
        <v>0</v>
      </c>
      <c r="I54" s="155">
        <f t="shared" si="2"/>
        <v>0</v>
      </c>
    </row>
    <row r="55" spans="1:9" ht="25.5">
      <c r="A55" s="117" t="s">
        <v>462</v>
      </c>
      <c r="B55" s="164" t="s">
        <v>364</v>
      </c>
      <c r="C55" s="134">
        <v>88487</v>
      </c>
      <c r="D55" s="129" t="s">
        <v>516</v>
      </c>
      <c r="E55" s="124">
        <v>476</v>
      </c>
      <c r="F55" s="123" t="s">
        <v>37</v>
      </c>
      <c r="G55" s="149"/>
      <c r="H55" s="148">
        <f t="shared" si="0"/>
        <v>0</v>
      </c>
      <c r="I55" s="155">
        <f t="shared" si="2"/>
        <v>0</v>
      </c>
    </row>
    <row r="56" spans="1:9" ht="12.75">
      <c r="A56" s="119" t="s">
        <v>27</v>
      </c>
      <c r="B56" s="120" t="s">
        <v>371</v>
      </c>
      <c r="C56" s="150"/>
      <c r="D56" s="150"/>
      <c r="E56" s="151"/>
      <c r="F56" s="150"/>
      <c r="G56" s="156"/>
      <c r="H56" s="156"/>
      <c r="I56" s="152">
        <f>SUM(I57:I92)</f>
        <v>0</v>
      </c>
    </row>
    <row r="57" spans="1:9" ht="12.75">
      <c r="A57" s="117" t="s">
        <v>28</v>
      </c>
      <c r="B57" s="128" t="s">
        <v>542</v>
      </c>
      <c r="C57" s="129">
        <v>89353</v>
      </c>
      <c r="D57" s="129" t="s">
        <v>516</v>
      </c>
      <c r="E57" s="139">
        <v>1</v>
      </c>
      <c r="F57" s="123" t="s">
        <v>321</v>
      </c>
      <c r="G57" s="149"/>
      <c r="H57" s="148">
        <f t="shared" si="0"/>
        <v>0</v>
      </c>
      <c r="I57" s="161">
        <f aca="true" t="shared" si="3" ref="I57:I92">E57*H57</f>
        <v>0</v>
      </c>
    </row>
    <row r="58" spans="1:9" ht="12.75">
      <c r="A58" s="117" t="s">
        <v>347</v>
      </c>
      <c r="B58" s="128" t="s">
        <v>543</v>
      </c>
      <c r="C58" s="126">
        <v>94497</v>
      </c>
      <c r="D58" s="126" t="s">
        <v>516</v>
      </c>
      <c r="E58" s="139">
        <v>2</v>
      </c>
      <c r="F58" s="123" t="s">
        <v>321</v>
      </c>
      <c r="G58" s="149"/>
      <c r="H58" s="148">
        <f t="shared" si="0"/>
        <v>0</v>
      </c>
      <c r="I58" s="161">
        <f t="shared" si="3"/>
        <v>0</v>
      </c>
    </row>
    <row r="59" spans="1:9" ht="25.5">
      <c r="A59" s="117" t="s">
        <v>348</v>
      </c>
      <c r="B59" s="128" t="s">
        <v>544</v>
      </c>
      <c r="C59" s="126">
        <v>94794</v>
      </c>
      <c r="D59" s="126" t="s">
        <v>516</v>
      </c>
      <c r="E59" s="139">
        <v>2</v>
      </c>
      <c r="F59" s="123" t="s">
        <v>321</v>
      </c>
      <c r="G59" s="149"/>
      <c r="H59" s="148">
        <f t="shared" si="0"/>
        <v>0</v>
      </c>
      <c r="I59" s="161">
        <f t="shared" si="3"/>
        <v>0</v>
      </c>
    </row>
    <row r="60" spans="1:9" ht="25.5">
      <c r="A60" s="117" t="s">
        <v>349</v>
      </c>
      <c r="B60" s="128" t="s">
        <v>545</v>
      </c>
      <c r="C60" s="126">
        <v>94793</v>
      </c>
      <c r="D60" s="126" t="s">
        <v>516</v>
      </c>
      <c r="E60" s="139">
        <v>2</v>
      </c>
      <c r="F60" s="123" t="s">
        <v>321</v>
      </c>
      <c r="G60" s="149"/>
      <c r="H60" s="148">
        <f t="shared" si="0"/>
        <v>0</v>
      </c>
      <c r="I60" s="161">
        <f t="shared" si="3"/>
        <v>0</v>
      </c>
    </row>
    <row r="61" spans="1:9" ht="25.5">
      <c r="A61" s="117" t="s">
        <v>350</v>
      </c>
      <c r="B61" s="128" t="s">
        <v>546</v>
      </c>
      <c r="C61" s="126">
        <v>94792</v>
      </c>
      <c r="D61" s="126" t="s">
        <v>516</v>
      </c>
      <c r="E61" s="139">
        <v>2</v>
      </c>
      <c r="F61" s="123" t="s">
        <v>321</v>
      </c>
      <c r="G61" s="149"/>
      <c r="H61" s="148">
        <f t="shared" si="0"/>
        <v>0</v>
      </c>
      <c r="I61" s="161">
        <f t="shared" si="3"/>
        <v>0</v>
      </c>
    </row>
    <row r="62" spans="1:9" ht="25.5">
      <c r="A62" s="117" t="s">
        <v>463</v>
      </c>
      <c r="B62" s="128" t="s">
        <v>547</v>
      </c>
      <c r="C62" s="126">
        <v>89987</v>
      </c>
      <c r="D62" s="126" t="s">
        <v>516</v>
      </c>
      <c r="E62" s="139">
        <v>2</v>
      </c>
      <c r="F62" s="123" t="s">
        <v>321</v>
      </c>
      <c r="G62" s="149"/>
      <c r="H62" s="148">
        <f t="shared" si="0"/>
        <v>0</v>
      </c>
      <c r="I62" s="161">
        <f t="shared" si="3"/>
        <v>0</v>
      </c>
    </row>
    <row r="63" spans="1:9" ht="12.75">
      <c r="A63" s="117" t="s">
        <v>464</v>
      </c>
      <c r="B63" s="128" t="s">
        <v>548</v>
      </c>
      <c r="C63" s="126">
        <v>89985</v>
      </c>
      <c r="D63" s="126" t="s">
        <v>516</v>
      </c>
      <c r="E63" s="139">
        <v>8</v>
      </c>
      <c r="F63" s="123" t="s">
        <v>321</v>
      </c>
      <c r="G63" s="149"/>
      <c r="H63" s="148">
        <f t="shared" si="0"/>
        <v>0</v>
      </c>
      <c r="I63" s="161">
        <f t="shared" si="3"/>
        <v>0</v>
      </c>
    </row>
    <row r="64" spans="1:9" ht="12.75">
      <c r="A64" s="117" t="s">
        <v>465</v>
      </c>
      <c r="B64" s="128" t="s">
        <v>549</v>
      </c>
      <c r="C64" s="126">
        <v>86884</v>
      </c>
      <c r="D64" s="126" t="s">
        <v>516</v>
      </c>
      <c r="E64" s="139">
        <v>10</v>
      </c>
      <c r="F64" s="123" t="s">
        <v>321</v>
      </c>
      <c r="G64" s="149"/>
      <c r="H64" s="148">
        <f t="shared" si="0"/>
        <v>0</v>
      </c>
      <c r="I64" s="161">
        <f t="shared" si="3"/>
        <v>0</v>
      </c>
    </row>
    <row r="65" spans="1:9" ht="12.75">
      <c r="A65" s="117" t="s">
        <v>466</v>
      </c>
      <c r="B65" s="128" t="s">
        <v>550</v>
      </c>
      <c r="C65" s="126">
        <v>89385</v>
      </c>
      <c r="D65" s="126" t="s">
        <v>516</v>
      </c>
      <c r="E65" s="139">
        <v>8</v>
      </c>
      <c r="F65" s="123" t="s">
        <v>321</v>
      </c>
      <c r="G65" s="149"/>
      <c r="H65" s="148">
        <f t="shared" si="0"/>
        <v>0</v>
      </c>
      <c r="I65" s="161">
        <f t="shared" si="3"/>
        <v>0</v>
      </c>
    </row>
    <row r="66" spans="1:9" ht="12.75">
      <c r="A66" s="117" t="s">
        <v>467</v>
      </c>
      <c r="B66" s="128" t="s">
        <v>551</v>
      </c>
      <c r="C66" s="126">
        <v>89386</v>
      </c>
      <c r="D66" s="126" t="s">
        <v>516</v>
      </c>
      <c r="E66" s="139">
        <v>4</v>
      </c>
      <c r="F66" s="123" t="s">
        <v>321</v>
      </c>
      <c r="G66" s="149"/>
      <c r="H66" s="148">
        <f t="shared" si="0"/>
        <v>0</v>
      </c>
      <c r="I66" s="161">
        <f t="shared" si="3"/>
        <v>0</v>
      </c>
    </row>
    <row r="67" spans="1:9" ht="12.75">
      <c r="A67" s="117" t="s">
        <v>468</v>
      </c>
      <c r="B67" s="128" t="s">
        <v>552</v>
      </c>
      <c r="C67" s="126">
        <v>89388</v>
      </c>
      <c r="D67" s="126" t="s">
        <v>516</v>
      </c>
      <c r="E67" s="139">
        <v>4</v>
      </c>
      <c r="F67" s="123" t="s">
        <v>321</v>
      </c>
      <c r="G67" s="149"/>
      <c r="H67" s="148">
        <f t="shared" si="0"/>
        <v>0</v>
      </c>
      <c r="I67" s="161">
        <f t="shared" si="3"/>
        <v>0</v>
      </c>
    </row>
    <row r="68" spans="1:9" ht="12.75">
      <c r="A68" s="117" t="s">
        <v>469</v>
      </c>
      <c r="B68" s="128" t="s">
        <v>553</v>
      </c>
      <c r="C68" s="126">
        <v>89388</v>
      </c>
      <c r="D68" s="126" t="s">
        <v>516</v>
      </c>
      <c r="E68" s="139">
        <v>2</v>
      </c>
      <c r="F68" s="123" t="s">
        <v>321</v>
      </c>
      <c r="G68" s="149"/>
      <c r="H68" s="148">
        <f t="shared" si="0"/>
        <v>0</v>
      </c>
      <c r="I68" s="161">
        <f t="shared" si="3"/>
        <v>0</v>
      </c>
    </row>
    <row r="69" spans="1:9" ht="25.5">
      <c r="A69" s="117" t="s">
        <v>470</v>
      </c>
      <c r="B69" s="128" t="s">
        <v>554</v>
      </c>
      <c r="C69" s="129">
        <v>89355</v>
      </c>
      <c r="D69" s="126" t="s">
        <v>516</v>
      </c>
      <c r="E69" s="139">
        <v>12</v>
      </c>
      <c r="F69" s="123" t="s">
        <v>321</v>
      </c>
      <c r="G69" s="149"/>
      <c r="H69" s="148">
        <f t="shared" si="0"/>
        <v>0</v>
      </c>
      <c r="I69" s="161">
        <f t="shared" si="3"/>
        <v>0</v>
      </c>
    </row>
    <row r="70" spans="1:9" ht="25.5">
      <c r="A70" s="117" t="s">
        <v>471</v>
      </c>
      <c r="B70" s="128" t="s">
        <v>555</v>
      </c>
      <c r="C70" s="129">
        <v>89356</v>
      </c>
      <c r="D70" s="129" t="s">
        <v>516</v>
      </c>
      <c r="E70" s="139">
        <v>42</v>
      </c>
      <c r="F70" s="123" t="s">
        <v>321</v>
      </c>
      <c r="G70" s="149"/>
      <c r="H70" s="148">
        <f t="shared" si="0"/>
        <v>0</v>
      </c>
      <c r="I70" s="161">
        <f t="shared" si="3"/>
        <v>0</v>
      </c>
    </row>
    <row r="71" spans="1:9" ht="25.5">
      <c r="A71" s="117" t="s">
        <v>472</v>
      </c>
      <c r="B71" s="128" t="s">
        <v>556</v>
      </c>
      <c r="C71" s="126">
        <v>89403</v>
      </c>
      <c r="D71" s="129" t="s">
        <v>516</v>
      </c>
      <c r="E71" s="139">
        <v>28</v>
      </c>
      <c r="F71" s="123" t="s">
        <v>321</v>
      </c>
      <c r="G71" s="149"/>
      <c r="H71" s="148">
        <f t="shared" si="0"/>
        <v>0</v>
      </c>
      <c r="I71" s="161">
        <f t="shared" si="3"/>
        <v>0</v>
      </c>
    </row>
    <row r="72" spans="1:9" ht="25.5">
      <c r="A72" s="117" t="s">
        <v>473</v>
      </c>
      <c r="B72" s="128" t="s">
        <v>557</v>
      </c>
      <c r="C72" s="129">
        <v>89448</v>
      </c>
      <c r="D72" s="129" t="s">
        <v>516</v>
      </c>
      <c r="E72" s="139">
        <v>30</v>
      </c>
      <c r="F72" s="123" t="s">
        <v>321</v>
      </c>
      <c r="G72" s="149"/>
      <c r="H72" s="148">
        <f t="shared" si="0"/>
        <v>0</v>
      </c>
      <c r="I72" s="161">
        <f t="shared" si="3"/>
        <v>0</v>
      </c>
    </row>
    <row r="73" spans="1:9" ht="25.5">
      <c r="A73" s="117" t="s">
        <v>474</v>
      </c>
      <c r="B73" s="128" t="s">
        <v>558</v>
      </c>
      <c r="C73" s="129">
        <v>89449</v>
      </c>
      <c r="D73" s="129" t="s">
        <v>516</v>
      </c>
      <c r="E73" s="139">
        <v>36</v>
      </c>
      <c r="F73" s="123" t="s">
        <v>321</v>
      </c>
      <c r="G73" s="149"/>
      <c r="H73" s="148">
        <f t="shared" si="0"/>
        <v>0</v>
      </c>
      <c r="I73" s="161">
        <f t="shared" si="3"/>
        <v>0</v>
      </c>
    </row>
    <row r="74" spans="1:9" ht="25.5">
      <c r="A74" s="117" t="s">
        <v>475</v>
      </c>
      <c r="B74" s="128" t="s">
        <v>536</v>
      </c>
      <c r="C74" s="129">
        <v>89570</v>
      </c>
      <c r="D74" s="126" t="s">
        <v>516</v>
      </c>
      <c r="E74" s="139">
        <v>4</v>
      </c>
      <c r="F74" s="123" t="s">
        <v>321</v>
      </c>
      <c r="G74" s="149"/>
      <c r="H74" s="148">
        <f t="shared" si="0"/>
        <v>0</v>
      </c>
      <c r="I74" s="161">
        <f t="shared" si="3"/>
        <v>0</v>
      </c>
    </row>
    <row r="75" spans="1:9" ht="25.5">
      <c r="A75" s="117" t="s">
        <v>476</v>
      </c>
      <c r="B75" s="128" t="s">
        <v>537</v>
      </c>
      <c r="C75" s="129">
        <v>89383</v>
      </c>
      <c r="D75" s="126" t="s">
        <v>516</v>
      </c>
      <c r="E75" s="139">
        <v>12</v>
      </c>
      <c r="F75" s="123" t="s">
        <v>321</v>
      </c>
      <c r="G75" s="149"/>
      <c r="H75" s="148">
        <f t="shared" si="0"/>
        <v>0</v>
      </c>
      <c r="I75" s="161">
        <f t="shared" si="3"/>
        <v>0</v>
      </c>
    </row>
    <row r="76" spans="1:9" ht="25.5">
      <c r="A76" s="117" t="s">
        <v>477</v>
      </c>
      <c r="B76" s="128" t="s">
        <v>538</v>
      </c>
      <c r="C76" s="129">
        <v>89391</v>
      </c>
      <c r="D76" s="126" t="s">
        <v>516</v>
      </c>
      <c r="E76" s="139">
        <v>4</v>
      </c>
      <c r="F76" s="123" t="s">
        <v>321</v>
      </c>
      <c r="G76" s="149"/>
      <c r="H76" s="148">
        <f t="shared" si="0"/>
        <v>0</v>
      </c>
      <c r="I76" s="161">
        <f t="shared" si="3"/>
        <v>0</v>
      </c>
    </row>
    <row r="77" spans="1:9" ht="25.5">
      <c r="A77" s="117" t="s">
        <v>478</v>
      </c>
      <c r="B77" s="128" t="s">
        <v>539</v>
      </c>
      <c r="C77" s="129">
        <v>89596</v>
      </c>
      <c r="D77" s="126" t="s">
        <v>516</v>
      </c>
      <c r="E77" s="139">
        <v>4</v>
      </c>
      <c r="F77" s="123" t="s">
        <v>321</v>
      </c>
      <c r="G77" s="149"/>
      <c r="H77" s="148">
        <f t="shared" si="0"/>
        <v>0</v>
      </c>
      <c r="I77" s="161">
        <f t="shared" si="3"/>
        <v>0</v>
      </c>
    </row>
    <row r="78" spans="1:9" ht="25.5">
      <c r="A78" s="117" t="s">
        <v>479</v>
      </c>
      <c r="B78" s="128" t="s">
        <v>540</v>
      </c>
      <c r="C78" s="129">
        <v>93068</v>
      </c>
      <c r="D78" s="126" t="s">
        <v>516</v>
      </c>
      <c r="E78" s="139">
        <v>2</v>
      </c>
      <c r="F78" s="123" t="s">
        <v>321</v>
      </c>
      <c r="G78" s="149"/>
      <c r="H78" s="148">
        <f aca="true" t="shared" si="4" ref="H78:H141">+G78*(1+$I$9)</f>
        <v>0</v>
      </c>
      <c r="I78" s="161">
        <f t="shared" si="3"/>
        <v>0</v>
      </c>
    </row>
    <row r="79" spans="1:9" ht="25.5">
      <c r="A79" s="117" t="s">
        <v>480</v>
      </c>
      <c r="B79" s="128" t="s">
        <v>541</v>
      </c>
      <c r="C79" s="129">
        <v>93065</v>
      </c>
      <c r="D79" s="126" t="s">
        <v>516</v>
      </c>
      <c r="E79" s="139">
        <v>4</v>
      </c>
      <c r="F79" s="123" t="s">
        <v>321</v>
      </c>
      <c r="G79" s="149"/>
      <c r="H79" s="148">
        <f t="shared" si="4"/>
        <v>0</v>
      </c>
      <c r="I79" s="161">
        <f t="shared" si="3"/>
        <v>0</v>
      </c>
    </row>
    <row r="80" spans="1:9" ht="25.5">
      <c r="A80" s="117" t="s">
        <v>481</v>
      </c>
      <c r="B80" s="125" t="s">
        <v>559</v>
      </c>
      <c r="C80" s="129">
        <v>40729</v>
      </c>
      <c r="D80" s="129" t="s">
        <v>516</v>
      </c>
      <c r="E80" s="139">
        <v>2</v>
      </c>
      <c r="F80" s="123" t="s">
        <v>321</v>
      </c>
      <c r="G80" s="149"/>
      <c r="H80" s="148">
        <f t="shared" si="4"/>
        <v>0</v>
      </c>
      <c r="I80" s="161">
        <f t="shared" si="3"/>
        <v>0</v>
      </c>
    </row>
    <row r="81" spans="1:9" ht="12.75">
      <c r="A81" s="117" t="s">
        <v>482</v>
      </c>
      <c r="B81" s="125" t="s">
        <v>560</v>
      </c>
      <c r="C81" s="129">
        <v>89362</v>
      </c>
      <c r="D81" s="129" t="s">
        <v>516</v>
      </c>
      <c r="E81" s="139">
        <v>15</v>
      </c>
      <c r="F81" s="123" t="s">
        <v>321</v>
      </c>
      <c r="G81" s="149"/>
      <c r="H81" s="148">
        <f t="shared" si="4"/>
        <v>0</v>
      </c>
      <c r="I81" s="161">
        <f t="shared" si="3"/>
        <v>0</v>
      </c>
    </row>
    <row r="82" spans="1:9" ht="12.75">
      <c r="A82" s="117" t="s">
        <v>483</v>
      </c>
      <c r="B82" s="125" t="s">
        <v>561</v>
      </c>
      <c r="C82" s="129">
        <v>89501</v>
      </c>
      <c r="D82" s="129" t="s">
        <v>516</v>
      </c>
      <c r="E82" s="139">
        <v>6</v>
      </c>
      <c r="F82" s="123" t="s">
        <v>321</v>
      </c>
      <c r="G82" s="149"/>
      <c r="H82" s="148">
        <f t="shared" si="4"/>
        <v>0</v>
      </c>
      <c r="I82" s="161">
        <f t="shared" si="3"/>
        <v>0</v>
      </c>
    </row>
    <row r="83" spans="1:9" ht="12.75">
      <c r="A83" s="117" t="s">
        <v>484</v>
      </c>
      <c r="B83" s="125" t="s">
        <v>562</v>
      </c>
      <c r="C83" s="129">
        <v>89492</v>
      </c>
      <c r="D83" s="129" t="s">
        <v>516</v>
      </c>
      <c r="E83" s="139">
        <v>8</v>
      </c>
      <c r="F83" s="123" t="s">
        <v>321</v>
      </c>
      <c r="G83" s="149"/>
      <c r="H83" s="148">
        <f t="shared" si="4"/>
        <v>0</v>
      </c>
      <c r="I83" s="161">
        <f t="shared" si="3"/>
        <v>0</v>
      </c>
    </row>
    <row r="84" spans="1:9" ht="25.5">
      <c r="A84" s="117" t="s">
        <v>485</v>
      </c>
      <c r="B84" s="125" t="s">
        <v>563</v>
      </c>
      <c r="C84" s="129">
        <v>89532</v>
      </c>
      <c r="D84" s="126" t="s">
        <v>516</v>
      </c>
      <c r="E84" s="139">
        <v>4</v>
      </c>
      <c r="F84" s="123" t="s">
        <v>321</v>
      </c>
      <c r="G84" s="149"/>
      <c r="H84" s="148">
        <f t="shared" si="4"/>
        <v>0</v>
      </c>
      <c r="I84" s="161">
        <f t="shared" si="3"/>
        <v>0</v>
      </c>
    </row>
    <row r="85" spans="1:9" ht="25.5">
      <c r="A85" s="117" t="s">
        <v>486</v>
      </c>
      <c r="B85" s="125" t="s">
        <v>564</v>
      </c>
      <c r="C85" s="129">
        <v>89532</v>
      </c>
      <c r="D85" s="126" t="s">
        <v>516</v>
      </c>
      <c r="E85" s="139">
        <v>2</v>
      </c>
      <c r="F85" s="123" t="s">
        <v>321</v>
      </c>
      <c r="G85" s="149"/>
      <c r="H85" s="148">
        <f t="shared" si="4"/>
        <v>0</v>
      </c>
      <c r="I85" s="161">
        <f t="shared" si="3"/>
        <v>0</v>
      </c>
    </row>
    <row r="86" spans="1:9" ht="25.5">
      <c r="A86" s="117" t="s">
        <v>487</v>
      </c>
      <c r="B86" s="125" t="s">
        <v>565</v>
      </c>
      <c r="C86" s="129">
        <v>89532</v>
      </c>
      <c r="D86" s="126" t="s">
        <v>516</v>
      </c>
      <c r="E86" s="139">
        <v>16</v>
      </c>
      <c r="F86" s="123" t="s">
        <v>321</v>
      </c>
      <c r="G86" s="149"/>
      <c r="H86" s="148">
        <f t="shared" si="4"/>
        <v>0</v>
      </c>
      <c r="I86" s="161">
        <f t="shared" si="3"/>
        <v>0</v>
      </c>
    </row>
    <row r="87" spans="1:9" ht="25.5">
      <c r="A87" s="117" t="s">
        <v>488</v>
      </c>
      <c r="B87" s="125" t="s">
        <v>566</v>
      </c>
      <c r="C87" s="129">
        <v>89622</v>
      </c>
      <c r="D87" s="126" t="s">
        <v>516</v>
      </c>
      <c r="E87" s="139">
        <v>4</v>
      </c>
      <c r="F87" s="123" t="s">
        <v>321</v>
      </c>
      <c r="G87" s="149"/>
      <c r="H87" s="148">
        <f t="shared" si="4"/>
        <v>0</v>
      </c>
      <c r="I87" s="161">
        <f t="shared" si="3"/>
        <v>0</v>
      </c>
    </row>
    <row r="88" spans="1:9" ht="25.5">
      <c r="A88" s="117" t="s">
        <v>489</v>
      </c>
      <c r="B88" s="125" t="s">
        <v>567</v>
      </c>
      <c r="C88" s="129">
        <v>89626</v>
      </c>
      <c r="D88" s="126" t="s">
        <v>516</v>
      </c>
      <c r="E88" s="139">
        <v>2</v>
      </c>
      <c r="F88" s="123" t="s">
        <v>321</v>
      </c>
      <c r="G88" s="149"/>
      <c r="H88" s="148">
        <f t="shared" si="4"/>
        <v>0</v>
      </c>
      <c r="I88" s="161">
        <f t="shared" si="3"/>
        <v>0</v>
      </c>
    </row>
    <row r="89" spans="1:9" ht="12.75">
      <c r="A89" s="117" t="s">
        <v>490</v>
      </c>
      <c r="B89" s="125" t="s">
        <v>568</v>
      </c>
      <c r="C89" s="129">
        <v>89375</v>
      </c>
      <c r="D89" s="126" t="s">
        <v>516</v>
      </c>
      <c r="E89" s="139">
        <v>6</v>
      </c>
      <c r="F89" s="123" t="s">
        <v>346</v>
      </c>
      <c r="G89" s="149"/>
      <c r="H89" s="148">
        <f t="shared" si="4"/>
        <v>0</v>
      </c>
      <c r="I89" s="161">
        <f t="shared" si="3"/>
        <v>0</v>
      </c>
    </row>
    <row r="90" spans="1:9" ht="12.75">
      <c r="A90" s="117" t="s">
        <v>491</v>
      </c>
      <c r="B90" s="125" t="s">
        <v>569</v>
      </c>
      <c r="C90" s="129">
        <v>89594</v>
      </c>
      <c r="D90" s="126" t="s">
        <v>516</v>
      </c>
      <c r="E90" s="139">
        <v>2</v>
      </c>
      <c r="F90" s="123" t="s">
        <v>346</v>
      </c>
      <c r="G90" s="149"/>
      <c r="H90" s="148">
        <f t="shared" si="4"/>
        <v>0</v>
      </c>
      <c r="I90" s="161">
        <f t="shared" si="3"/>
        <v>0</v>
      </c>
    </row>
    <row r="91" spans="1:9" ht="12.75">
      <c r="A91" s="117" t="s">
        <v>492</v>
      </c>
      <c r="B91" s="125" t="s">
        <v>570</v>
      </c>
      <c r="C91" s="129">
        <v>94703</v>
      </c>
      <c r="D91" s="126" t="s">
        <v>516</v>
      </c>
      <c r="E91" s="139">
        <v>3</v>
      </c>
      <c r="F91" s="123" t="s">
        <v>346</v>
      </c>
      <c r="G91" s="149"/>
      <c r="H91" s="148">
        <f t="shared" si="4"/>
        <v>0</v>
      </c>
      <c r="I91" s="161">
        <f t="shared" si="3"/>
        <v>0</v>
      </c>
    </row>
    <row r="92" spans="1:9" ht="12.75">
      <c r="A92" s="117" t="s">
        <v>493</v>
      </c>
      <c r="B92" s="125" t="s">
        <v>571</v>
      </c>
      <c r="C92" s="129">
        <v>94706</v>
      </c>
      <c r="D92" s="126" t="s">
        <v>516</v>
      </c>
      <c r="E92" s="139">
        <v>2</v>
      </c>
      <c r="F92" s="123" t="s">
        <v>346</v>
      </c>
      <c r="G92" s="149"/>
      <c r="H92" s="148">
        <f t="shared" si="4"/>
        <v>0</v>
      </c>
      <c r="I92" s="161">
        <f t="shared" si="3"/>
        <v>0</v>
      </c>
    </row>
    <row r="93" spans="1:9" ht="12.75">
      <c r="A93" s="119" t="s">
        <v>365</v>
      </c>
      <c r="B93" s="120" t="s">
        <v>372</v>
      </c>
      <c r="C93" s="150"/>
      <c r="D93" s="150"/>
      <c r="E93" s="151"/>
      <c r="F93" s="150"/>
      <c r="G93" s="150"/>
      <c r="H93" s="150"/>
      <c r="I93" s="152">
        <f>SUM(I94:I110)</f>
        <v>0</v>
      </c>
    </row>
    <row r="94" spans="1:9" ht="12.75">
      <c r="A94" s="117" t="s">
        <v>351</v>
      </c>
      <c r="B94" s="128" t="s">
        <v>573</v>
      </c>
      <c r="C94" s="129">
        <v>89482</v>
      </c>
      <c r="D94" s="129" t="s">
        <v>516</v>
      </c>
      <c r="E94" s="139">
        <v>6</v>
      </c>
      <c r="F94" s="123" t="s">
        <v>321</v>
      </c>
      <c r="G94" s="149"/>
      <c r="H94" s="148">
        <f t="shared" si="4"/>
        <v>0</v>
      </c>
      <c r="I94" s="161">
        <f aca="true" t="shared" si="5" ref="I94:I110">E94*H94</f>
        <v>0</v>
      </c>
    </row>
    <row r="95" spans="1:9" ht="12.75">
      <c r="A95" s="117" t="s">
        <v>352</v>
      </c>
      <c r="B95" s="128" t="s">
        <v>574</v>
      </c>
      <c r="C95" s="129">
        <v>89710</v>
      </c>
      <c r="D95" s="129" t="s">
        <v>516</v>
      </c>
      <c r="E95" s="139">
        <v>6</v>
      </c>
      <c r="F95" s="123" t="s">
        <v>321</v>
      </c>
      <c r="G95" s="149"/>
      <c r="H95" s="148">
        <f t="shared" si="4"/>
        <v>0</v>
      </c>
      <c r="I95" s="161">
        <f t="shared" si="5"/>
        <v>0</v>
      </c>
    </row>
    <row r="96" spans="1:9" ht="25.5">
      <c r="A96" s="117" t="s">
        <v>353</v>
      </c>
      <c r="B96" s="128" t="s">
        <v>575</v>
      </c>
      <c r="C96" s="129" t="s">
        <v>572</v>
      </c>
      <c r="D96" s="129" t="s">
        <v>518</v>
      </c>
      <c r="E96" s="139">
        <v>2</v>
      </c>
      <c r="F96" s="123" t="s">
        <v>321</v>
      </c>
      <c r="G96" s="149"/>
      <c r="H96" s="148">
        <f t="shared" si="4"/>
        <v>0</v>
      </c>
      <c r="I96" s="161">
        <f t="shared" si="5"/>
        <v>0</v>
      </c>
    </row>
    <row r="97" spans="1:9" ht="25.5">
      <c r="A97" s="117" t="s">
        <v>354</v>
      </c>
      <c r="B97" s="128" t="s">
        <v>576</v>
      </c>
      <c r="C97" s="129">
        <v>89714</v>
      </c>
      <c r="D97" s="129" t="s">
        <v>516</v>
      </c>
      <c r="E97" s="139">
        <v>36</v>
      </c>
      <c r="F97" s="123" t="s">
        <v>321</v>
      </c>
      <c r="G97" s="149"/>
      <c r="H97" s="148">
        <f t="shared" si="4"/>
        <v>0</v>
      </c>
      <c r="I97" s="161">
        <f t="shared" si="5"/>
        <v>0</v>
      </c>
    </row>
    <row r="98" spans="1:9" ht="25.5">
      <c r="A98" s="117" t="s">
        <v>355</v>
      </c>
      <c r="B98" s="128" t="s">
        <v>577</v>
      </c>
      <c r="C98" s="129">
        <v>89711</v>
      </c>
      <c r="D98" s="129" t="s">
        <v>516</v>
      </c>
      <c r="E98" s="139">
        <v>47.5</v>
      </c>
      <c r="F98" s="123" t="s">
        <v>321</v>
      </c>
      <c r="G98" s="149"/>
      <c r="H98" s="148">
        <f t="shared" si="4"/>
        <v>0</v>
      </c>
      <c r="I98" s="161">
        <f t="shared" si="5"/>
        <v>0</v>
      </c>
    </row>
    <row r="99" spans="1:9" ht="25.5">
      <c r="A99" s="117" t="s">
        <v>356</v>
      </c>
      <c r="B99" s="128" t="s">
        <v>578</v>
      </c>
      <c r="C99" s="129">
        <v>89712</v>
      </c>
      <c r="D99" s="129" t="s">
        <v>516</v>
      </c>
      <c r="E99" s="139">
        <v>21.5</v>
      </c>
      <c r="F99" s="123" t="s">
        <v>321</v>
      </c>
      <c r="G99" s="149"/>
      <c r="H99" s="148">
        <f t="shared" si="4"/>
        <v>0</v>
      </c>
      <c r="I99" s="161">
        <f t="shared" si="5"/>
        <v>0</v>
      </c>
    </row>
    <row r="100" spans="1:9" ht="12.75">
      <c r="A100" s="117" t="s">
        <v>357</v>
      </c>
      <c r="B100" s="128" t="s">
        <v>579</v>
      </c>
      <c r="C100" s="129">
        <v>89748</v>
      </c>
      <c r="D100" s="129" t="s">
        <v>516</v>
      </c>
      <c r="E100" s="139">
        <v>1</v>
      </c>
      <c r="F100" s="123" t="s">
        <v>321</v>
      </c>
      <c r="G100" s="149"/>
      <c r="H100" s="148">
        <f t="shared" si="4"/>
        <v>0</v>
      </c>
      <c r="I100" s="161">
        <f t="shared" si="5"/>
        <v>0</v>
      </c>
    </row>
    <row r="101" spans="1:9" ht="12.75">
      <c r="A101" s="117" t="s">
        <v>358</v>
      </c>
      <c r="B101" s="128" t="s">
        <v>580</v>
      </c>
      <c r="C101" s="129">
        <v>89730</v>
      </c>
      <c r="D101" s="129" t="s">
        <v>516</v>
      </c>
      <c r="E101" s="139">
        <v>16</v>
      </c>
      <c r="F101" s="123" t="s">
        <v>321</v>
      </c>
      <c r="G101" s="149"/>
      <c r="H101" s="148">
        <f t="shared" si="4"/>
        <v>0</v>
      </c>
      <c r="I101" s="161">
        <f t="shared" si="5"/>
        <v>0</v>
      </c>
    </row>
    <row r="102" spans="1:9" ht="12.75">
      <c r="A102" s="117" t="s">
        <v>494</v>
      </c>
      <c r="B102" s="128" t="s">
        <v>581</v>
      </c>
      <c r="C102" s="129">
        <v>89746</v>
      </c>
      <c r="D102" s="129" t="s">
        <v>516</v>
      </c>
      <c r="E102" s="139">
        <v>7</v>
      </c>
      <c r="F102" s="123" t="s">
        <v>321</v>
      </c>
      <c r="G102" s="149"/>
      <c r="H102" s="148">
        <f t="shared" si="4"/>
        <v>0</v>
      </c>
      <c r="I102" s="161">
        <f t="shared" si="5"/>
        <v>0</v>
      </c>
    </row>
    <row r="103" spans="1:9" ht="12.75">
      <c r="A103" s="117" t="s">
        <v>495</v>
      </c>
      <c r="B103" s="128" t="s">
        <v>582</v>
      </c>
      <c r="C103" s="129">
        <v>89744</v>
      </c>
      <c r="D103" s="129" t="s">
        <v>516</v>
      </c>
      <c r="E103" s="139">
        <v>6</v>
      </c>
      <c r="F103" s="123" t="s">
        <v>321</v>
      </c>
      <c r="G103" s="149"/>
      <c r="H103" s="148">
        <f t="shared" si="4"/>
        <v>0</v>
      </c>
      <c r="I103" s="161">
        <f t="shared" si="5"/>
        <v>0</v>
      </c>
    </row>
    <row r="104" spans="1:9" ht="12.75">
      <c r="A104" s="117" t="s">
        <v>496</v>
      </c>
      <c r="B104" s="128" t="s">
        <v>583</v>
      </c>
      <c r="C104" s="126">
        <v>89801</v>
      </c>
      <c r="D104" s="129" t="s">
        <v>516</v>
      </c>
      <c r="E104" s="139">
        <v>10</v>
      </c>
      <c r="F104" s="123" t="s">
        <v>321</v>
      </c>
      <c r="G104" s="149"/>
      <c r="H104" s="148">
        <f t="shared" si="4"/>
        <v>0</v>
      </c>
      <c r="I104" s="161">
        <f t="shared" si="5"/>
        <v>0</v>
      </c>
    </row>
    <row r="105" spans="1:9" ht="12.75">
      <c r="A105" s="117" t="s">
        <v>497</v>
      </c>
      <c r="B105" s="128" t="s">
        <v>584</v>
      </c>
      <c r="C105" s="126">
        <v>89797</v>
      </c>
      <c r="D105" s="129" t="s">
        <v>516</v>
      </c>
      <c r="E105" s="139">
        <v>5</v>
      </c>
      <c r="F105" s="123" t="s">
        <v>321</v>
      </c>
      <c r="G105" s="149"/>
      <c r="H105" s="148">
        <f t="shared" si="4"/>
        <v>0</v>
      </c>
      <c r="I105" s="161">
        <f t="shared" si="5"/>
        <v>0</v>
      </c>
    </row>
    <row r="106" spans="1:9" ht="12.75">
      <c r="A106" s="117" t="s">
        <v>498</v>
      </c>
      <c r="B106" s="128" t="s">
        <v>585</v>
      </c>
      <c r="C106" s="126">
        <v>89797</v>
      </c>
      <c r="D106" s="129" t="s">
        <v>516</v>
      </c>
      <c r="E106" s="139">
        <v>5</v>
      </c>
      <c r="F106" s="123" t="s">
        <v>321</v>
      </c>
      <c r="G106" s="149"/>
      <c r="H106" s="148">
        <f t="shared" si="4"/>
        <v>0</v>
      </c>
      <c r="I106" s="161">
        <f t="shared" si="5"/>
        <v>0</v>
      </c>
    </row>
    <row r="107" spans="1:9" ht="12.75">
      <c r="A107" s="117" t="s">
        <v>499</v>
      </c>
      <c r="B107" s="128" t="s">
        <v>586</v>
      </c>
      <c r="C107" s="126">
        <v>89797</v>
      </c>
      <c r="D107" s="129" t="s">
        <v>516</v>
      </c>
      <c r="E107" s="139">
        <v>6</v>
      </c>
      <c r="F107" s="123" t="s">
        <v>321</v>
      </c>
      <c r="G107" s="149"/>
      <c r="H107" s="148">
        <f t="shared" si="4"/>
        <v>0</v>
      </c>
      <c r="I107" s="161">
        <f t="shared" si="5"/>
        <v>0</v>
      </c>
    </row>
    <row r="108" spans="1:9" ht="25.5">
      <c r="A108" s="117" t="s">
        <v>500</v>
      </c>
      <c r="B108" s="125" t="s">
        <v>630</v>
      </c>
      <c r="C108" s="126">
        <v>72289</v>
      </c>
      <c r="D108" s="129" t="s">
        <v>516</v>
      </c>
      <c r="E108" s="139">
        <v>2</v>
      </c>
      <c r="F108" s="123" t="s">
        <v>321</v>
      </c>
      <c r="G108" s="149"/>
      <c r="H108" s="148">
        <f t="shared" si="4"/>
        <v>0</v>
      </c>
      <c r="I108" s="161">
        <f t="shared" si="5"/>
        <v>0</v>
      </c>
    </row>
    <row r="109" spans="1:9" ht="12.75">
      <c r="A109" s="117" t="s">
        <v>501</v>
      </c>
      <c r="B109" s="125" t="s">
        <v>587</v>
      </c>
      <c r="C109" s="126">
        <v>86882</v>
      </c>
      <c r="D109" s="129" t="s">
        <v>516</v>
      </c>
      <c r="E109" s="139">
        <v>8</v>
      </c>
      <c r="F109" s="123" t="s">
        <v>321</v>
      </c>
      <c r="G109" s="149"/>
      <c r="H109" s="148">
        <f t="shared" si="4"/>
        <v>0</v>
      </c>
      <c r="I109" s="161">
        <f t="shared" si="5"/>
        <v>0</v>
      </c>
    </row>
    <row r="110" spans="1:9" ht="12.75">
      <c r="A110" s="117" t="s">
        <v>502</v>
      </c>
      <c r="B110" s="125" t="s">
        <v>588</v>
      </c>
      <c r="C110" s="126">
        <v>86877</v>
      </c>
      <c r="D110" s="129" t="s">
        <v>516</v>
      </c>
      <c r="E110" s="139">
        <v>8</v>
      </c>
      <c r="F110" s="123" t="s">
        <v>346</v>
      </c>
      <c r="G110" s="149"/>
      <c r="H110" s="148">
        <f t="shared" si="4"/>
        <v>0</v>
      </c>
      <c r="I110" s="161">
        <f t="shared" si="5"/>
        <v>0</v>
      </c>
    </row>
    <row r="111" spans="1:9" ht="12.75">
      <c r="A111" s="119" t="s">
        <v>366</v>
      </c>
      <c r="B111" s="120" t="s">
        <v>373</v>
      </c>
      <c r="C111" s="150"/>
      <c r="D111" s="150"/>
      <c r="E111" s="151"/>
      <c r="F111" s="150"/>
      <c r="G111" s="156"/>
      <c r="H111" s="156"/>
      <c r="I111" s="152">
        <f>SUM(I112:I115)</f>
        <v>0</v>
      </c>
    </row>
    <row r="112" spans="1:9" ht="12.75">
      <c r="A112" s="117" t="s">
        <v>367</v>
      </c>
      <c r="B112" s="164" t="s">
        <v>374</v>
      </c>
      <c r="C112" s="136">
        <v>94227</v>
      </c>
      <c r="D112" s="129" t="s">
        <v>516</v>
      </c>
      <c r="E112" s="124">
        <v>72</v>
      </c>
      <c r="F112" s="123" t="s">
        <v>346</v>
      </c>
      <c r="G112" s="149"/>
      <c r="H112" s="148">
        <f t="shared" si="4"/>
        <v>0</v>
      </c>
      <c r="I112" s="161">
        <f>E112*H112</f>
        <v>0</v>
      </c>
    </row>
    <row r="113" spans="1:9" ht="12.75">
      <c r="A113" s="117" t="s">
        <v>368</v>
      </c>
      <c r="B113" s="164" t="s">
        <v>375</v>
      </c>
      <c r="C113" s="136">
        <v>89580</v>
      </c>
      <c r="D113" s="129" t="s">
        <v>516</v>
      </c>
      <c r="E113" s="124">
        <v>20</v>
      </c>
      <c r="F113" s="123" t="s">
        <v>346</v>
      </c>
      <c r="G113" s="149"/>
      <c r="H113" s="148">
        <f t="shared" si="4"/>
        <v>0</v>
      </c>
      <c r="I113" s="161">
        <f>E113*H113</f>
        <v>0</v>
      </c>
    </row>
    <row r="114" spans="1:9" ht="25.5">
      <c r="A114" s="117" t="s">
        <v>369</v>
      </c>
      <c r="B114" s="164" t="s">
        <v>376</v>
      </c>
      <c r="C114" s="136" t="s">
        <v>527</v>
      </c>
      <c r="D114" s="136" t="s">
        <v>527</v>
      </c>
      <c r="E114" s="124">
        <v>4</v>
      </c>
      <c r="F114" s="123" t="s">
        <v>321</v>
      </c>
      <c r="G114" s="149"/>
      <c r="H114" s="148">
        <f t="shared" si="4"/>
        <v>0</v>
      </c>
      <c r="I114" s="161">
        <f>E114*H114</f>
        <v>0</v>
      </c>
    </row>
    <row r="115" spans="1:9" ht="25.5">
      <c r="A115" s="117" t="s">
        <v>370</v>
      </c>
      <c r="B115" s="164" t="s">
        <v>377</v>
      </c>
      <c r="C115" s="136" t="s">
        <v>527</v>
      </c>
      <c r="D115" s="136" t="s">
        <v>527</v>
      </c>
      <c r="E115" s="124">
        <v>72</v>
      </c>
      <c r="F115" s="123" t="s">
        <v>346</v>
      </c>
      <c r="G115" s="149"/>
      <c r="H115" s="148">
        <f t="shared" si="4"/>
        <v>0</v>
      </c>
      <c r="I115" s="161">
        <f>E115*H115</f>
        <v>0</v>
      </c>
    </row>
    <row r="116" spans="1:9" ht="12.75">
      <c r="A116" s="119" t="s">
        <v>378</v>
      </c>
      <c r="B116" s="120" t="s">
        <v>419</v>
      </c>
      <c r="C116" s="150"/>
      <c r="D116" s="150"/>
      <c r="E116" s="151"/>
      <c r="F116" s="150"/>
      <c r="G116" s="156"/>
      <c r="H116" s="156"/>
      <c r="I116" s="152">
        <f>SUM(I117:I146)</f>
        <v>0</v>
      </c>
    </row>
    <row r="117" spans="1:9" ht="25.5">
      <c r="A117" s="117" t="s">
        <v>379</v>
      </c>
      <c r="B117" s="125" t="s">
        <v>589</v>
      </c>
      <c r="C117" s="134" t="s">
        <v>593</v>
      </c>
      <c r="D117" s="134" t="s">
        <v>516</v>
      </c>
      <c r="E117" s="124">
        <v>5</v>
      </c>
      <c r="F117" s="123" t="s">
        <v>321</v>
      </c>
      <c r="G117" s="149"/>
      <c r="H117" s="148">
        <f t="shared" si="4"/>
        <v>0</v>
      </c>
      <c r="I117" s="161">
        <f aca="true" t="shared" si="6" ref="I117:I146">E117*H117</f>
        <v>0</v>
      </c>
    </row>
    <row r="118" spans="1:9" ht="25.5">
      <c r="A118" s="117" t="s">
        <v>380</v>
      </c>
      <c r="B118" s="125" t="s">
        <v>590</v>
      </c>
      <c r="C118" s="134" t="s">
        <v>594</v>
      </c>
      <c r="D118" s="134" t="s">
        <v>516</v>
      </c>
      <c r="E118" s="124">
        <v>5</v>
      </c>
      <c r="F118" s="123" t="s">
        <v>321</v>
      </c>
      <c r="G118" s="149"/>
      <c r="H118" s="148">
        <f t="shared" si="4"/>
        <v>0</v>
      </c>
      <c r="I118" s="161">
        <f t="shared" si="6"/>
        <v>0</v>
      </c>
    </row>
    <row r="119" spans="1:9" ht="25.5">
      <c r="A119" s="117" t="s">
        <v>381</v>
      </c>
      <c r="B119" s="125" t="s">
        <v>591</v>
      </c>
      <c r="C119" s="134">
        <v>12026</v>
      </c>
      <c r="D119" s="134" t="s">
        <v>516</v>
      </c>
      <c r="E119" s="124">
        <v>4</v>
      </c>
      <c r="F119" s="123" t="s">
        <v>321</v>
      </c>
      <c r="G119" s="149"/>
      <c r="H119" s="148">
        <f t="shared" si="4"/>
        <v>0</v>
      </c>
      <c r="I119" s="161">
        <f t="shared" si="6"/>
        <v>0</v>
      </c>
    </row>
    <row r="120" spans="1:9" ht="25.5">
      <c r="A120" s="117" t="s">
        <v>382</v>
      </c>
      <c r="B120" s="125" t="s">
        <v>592</v>
      </c>
      <c r="C120" s="134">
        <v>12029</v>
      </c>
      <c r="D120" s="134" t="s">
        <v>516</v>
      </c>
      <c r="E120" s="124">
        <v>1</v>
      </c>
      <c r="F120" s="123" t="s">
        <v>321</v>
      </c>
      <c r="G120" s="149"/>
      <c r="H120" s="148">
        <f t="shared" si="4"/>
        <v>0</v>
      </c>
      <c r="I120" s="161">
        <f t="shared" si="6"/>
        <v>0</v>
      </c>
    </row>
    <row r="121" spans="1:9" ht="25.5">
      <c r="A121" s="117" t="s">
        <v>383</v>
      </c>
      <c r="B121" s="125" t="s">
        <v>595</v>
      </c>
      <c r="C121" s="134">
        <v>83387</v>
      </c>
      <c r="D121" s="134" t="s">
        <v>516</v>
      </c>
      <c r="E121" s="124">
        <v>16</v>
      </c>
      <c r="F121" s="123" t="s">
        <v>321</v>
      </c>
      <c r="G121" s="149"/>
      <c r="H121" s="148">
        <f t="shared" si="4"/>
        <v>0</v>
      </c>
      <c r="I121" s="161">
        <f t="shared" si="6"/>
        <v>0</v>
      </c>
    </row>
    <row r="122" spans="1:9" ht="38.25">
      <c r="A122" s="117" t="s">
        <v>384</v>
      </c>
      <c r="B122" s="125" t="s">
        <v>596</v>
      </c>
      <c r="C122" s="134">
        <v>83438</v>
      </c>
      <c r="D122" s="134" t="s">
        <v>516</v>
      </c>
      <c r="E122" s="124">
        <v>7</v>
      </c>
      <c r="F122" s="123" t="s">
        <v>321</v>
      </c>
      <c r="G122" s="149"/>
      <c r="H122" s="148">
        <f t="shared" si="4"/>
        <v>0</v>
      </c>
      <c r="I122" s="161">
        <f t="shared" si="6"/>
        <v>0</v>
      </c>
    </row>
    <row r="123" spans="1:9" ht="63.75">
      <c r="A123" s="117" t="s">
        <v>385</v>
      </c>
      <c r="B123" s="164" t="s">
        <v>420</v>
      </c>
      <c r="C123" s="140" t="s">
        <v>597</v>
      </c>
      <c r="D123" s="134" t="s">
        <v>516</v>
      </c>
      <c r="E123" s="124">
        <v>190</v>
      </c>
      <c r="F123" s="123" t="s">
        <v>346</v>
      </c>
      <c r="G123" s="149"/>
      <c r="H123" s="148">
        <f t="shared" si="4"/>
        <v>0</v>
      </c>
      <c r="I123" s="161">
        <f t="shared" si="6"/>
        <v>0</v>
      </c>
    </row>
    <row r="124" spans="1:9" ht="63.75">
      <c r="A124" s="117" t="s">
        <v>386</v>
      </c>
      <c r="B124" s="164" t="s">
        <v>421</v>
      </c>
      <c r="C124" s="140" t="s">
        <v>598</v>
      </c>
      <c r="D124" s="140" t="s">
        <v>516</v>
      </c>
      <c r="E124" s="124">
        <v>820</v>
      </c>
      <c r="F124" s="123" t="s">
        <v>346</v>
      </c>
      <c r="G124" s="149"/>
      <c r="H124" s="148">
        <f t="shared" si="4"/>
        <v>0</v>
      </c>
      <c r="I124" s="161">
        <f t="shared" si="6"/>
        <v>0</v>
      </c>
    </row>
    <row r="125" spans="1:9" ht="63.75">
      <c r="A125" s="117" t="s">
        <v>387</v>
      </c>
      <c r="B125" s="164" t="s">
        <v>422</v>
      </c>
      <c r="C125" s="140" t="s">
        <v>599</v>
      </c>
      <c r="D125" s="140" t="s">
        <v>516</v>
      </c>
      <c r="E125" s="124">
        <v>14</v>
      </c>
      <c r="F125" s="123" t="s">
        <v>346</v>
      </c>
      <c r="G125" s="149"/>
      <c r="H125" s="148">
        <f t="shared" si="4"/>
        <v>0</v>
      </c>
      <c r="I125" s="161">
        <f t="shared" si="6"/>
        <v>0</v>
      </c>
    </row>
    <row r="126" spans="1:9" ht="63.75">
      <c r="A126" s="117" t="s">
        <v>388</v>
      </c>
      <c r="B126" s="164" t="s">
        <v>423</v>
      </c>
      <c r="C126" s="140" t="s">
        <v>600</v>
      </c>
      <c r="D126" s="140" t="s">
        <v>516</v>
      </c>
      <c r="E126" s="124">
        <v>41</v>
      </c>
      <c r="F126" s="123" t="s">
        <v>346</v>
      </c>
      <c r="G126" s="149"/>
      <c r="H126" s="148">
        <f t="shared" si="4"/>
        <v>0</v>
      </c>
      <c r="I126" s="161">
        <f t="shared" si="6"/>
        <v>0</v>
      </c>
    </row>
    <row r="127" spans="1:9" ht="25.5">
      <c r="A127" s="117" t="s">
        <v>389</v>
      </c>
      <c r="B127" s="125" t="s">
        <v>601</v>
      </c>
      <c r="C127" s="140">
        <v>83540</v>
      </c>
      <c r="D127" s="140" t="s">
        <v>516</v>
      </c>
      <c r="E127" s="124">
        <v>4</v>
      </c>
      <c r="F127" s="123" t="s">
        <v>321</v>
      </c>
      <c r="G127" s="149"/>
      <c r="H127" s="148">
        <f t="shared" si="4"/>
        <v>0</v>
      </c>
      <c r="I127" s="161">
        <f t="shared" si="6"/>
        <v>0</v>
      </c>
    </row>
    <row r="128" spans="1:9" ht="25.5">
      <c r="A128" s="117" t="s">
        <v>390</v>
      </c>
      <c r="B128" s="125" t="s">
        <v>602</v>
      </c>
      <c r="C128" s="140">
        <v>83566</v>
      </c>
      <c r="D128" s="140" t="s">
        <v>516</v>
      </c>
      <c r="E128" s="124">
        <v>1</v>
      </c>
      <c r="F128" s="123" t="s">
        <v>321</v>
      </c>
      <c r="G128" s="149"/>
      <c r="H128" s="148">
        <f t="shared" si="4"/>
        <v>0</v>
      </c>
      <c r="I128" s="161">
        <f t="shared" si="6"/>
        <v>0</v>
      </c>
    </row>
    <row r="129" spans="1:9" ht="12.75">
      <c r="A129" s="117" t="s">
        <v>391</v>
      </c>
      <c r="B129" s="164" t="s">
        <v>424</v>
      </c>
      <c r="C129" s="134">
        <v>72331</v>
      </c>
      <c r="D129" s="140" t="s">
        <v>516</v>
      </c>
      <c r="E129" s="124">
        <v>7</v>
      </c>
      <c r="F129" s="123" t="s">
        <v>321</v>
      </c>
      <c r="G129" s="149"/>
      <c r="H129" s="148">
        <f t="shared" si="4"/>
        <v>0</v>
      </c>
      <c r="I129" s="161">
        <f t="shared" si="6"/>
        <v>0</v>
      </c>
    </row>
    <row r="130" spans="1:9" ht="25.5">
      <c r="A130" s="117" t="s">
        <v>392</v>
      </c>
      <c r="B130" s="164" t="s">
        <v>425</v>
      </c>
      <c r="C130" s="136" t="s">
        <v>603</v>
      </c>
      <c r="D130" s="141" t="s">
        <v>516</v>
      </c>
      <c r="E130" s="124">
        <v>5</v>
      </c>
      <c r="F130" s="123" t="s">
        <v>321</v>
      </c>
      <c r="G130" s="149"/>
      <c r="H130" s="148">
        <f t="shared" si="4"/>
        <v>0</v>
      </c>
      <c r="I130" s="161">
        <f t="shared" si="6"/>
        <v>0</v>
      </c>
    </row>
    <row r="131" spans="1:9" ht="25.5">
      <c r="A131" s="117" t="s">
        <v>393</v>
      </c>
      <c r="B131" s="164" t="s">
        <v>426</v>
      </c>
      <c r="C131" s="136" t="s">
        <v>604</v>
      </c>
      <c r="D131" s="141" t="s">
        <v>516</v>
      </c>
      <c r="E131" s="124">
        <v>5</v>
      </c>
      <c r="F131" s="123" t="s">
        <v>321</v>
      </c>
      <c r="G131" s="149"/>
      <c r="H131" s="148">
        <f t="shared" si="4"/>
        <v>0</v>
      </c>
      <c r="I131" s="161">
        <f t="shared" si="6"/>
        <v>0</v>
      </c>
    </row>
    <row r="132" spans="1:9" ht="25.5">
      <c r="A132" s="117" t="s">
        <v>394</v>
      </c>
      <c r="B132" s="164" t="s">
        <v>427</v>
      </c>
      <c r="C132" s="136" t="s">
        <v>604</v>
      </c>
      <c r="D132" s="141" t="s">
        <v>516</v>
      </c>
      <c r="E132" s="124">
        <v>8</v>
      </c>
      <c r="F132" s="123" t="s">
        <v>321</v>
      </c>
      <c r="G132" s="149"/>
      <c r="H132" s="148">
        <f t="shared" si="4"/>
        <v>0</v>
      </c>
      <c r="I132" s="161">
        <f t="shared" si="6"/>
        <v>0</v>
      </c>
    </row>
    <row r="133" spans="1:9" ht="25.5">
      <c r="A133" s="117" t="s">
        <v>395</v>
      </c>
      <c r="B133" s="164" t="s">
        <v>428</v>
      </c>
      <c r="C133" s="136" t="s">
        <v>605</v>
      </c>
      <c r="D133" s="141" t="s">
        <v>516</v>
      </c>
      <c r="E133" s="124">
        <v>2</v>
      </c>
      <c r="F133" s="123" t="s">
        <v>321</v>
      </c>
      <c r="G133" s="149"/>
      <c r="H133" s="148">
        <f t="shared" si="4"/>
        <v>0</v>
      </c>
      <c r="I133" s="161">
        <f t="shared" si="6"/>
        <v>0</v>
      </c>
    </row>
    <row r="134" spans="1:9" ht="25.5">
      <c r="A134" s="117" t="s">
        <v>396</v>
      </c>
      <c r="B134" s="164" t="s">
        <v>429</v>
      </c>
      <c r="C134" s="136" t="s">
        <v>605</v>
      </c>
      <c r="D134" s="141" t="s">
        <v>516</v>
      </c>
      <c r="E134" s="124">
        <v>1</v>
      </c>
      <c r="F134" s="123" t="s">
        <v>321</v>
      </c>
      <c r="G134" s="149"/>
      <c r="H134" s="148">
        <f t="shared" si="4"/>
        <v>0</v>
      </c>
      <c r="I134" s="161">
        <f t="shared" si="6"/>
        <v>0</v>
      </c>
    </row>
    <row r="135" spans="1:9" ht="25.5">
      <c r="A135" s="117" t="s">
        <v>397</v>
      </c>
      <c r="B135" s="164" t="s">
        <v>430</v>
      </c>
      <c r="C135" s="136" t="s">
        <v>606</v>
      </c>
      <c r="D135" s="136" t="s">
        <v>606</v>
      </c>
      <c r="E135" s="124">
        <v>1</v>
      </c>
      <c r="F135" s="123" t="s">
        <v>321</v>
      </c>
      <c r="G135" s="149"/>
      <c r="H135" s="148">
        <f t="shared" si="4"/>
        <v>0</v>
      </c>
      <c r="I135" s="161">
        <f t="shared" si="6"/>
        <v>0</v>
      </c>
    </row>
    <row r="136" spans="1:9" ht="63.75">
      <c r="A136" s="117" t="s">
        <v>398</v>
      </c>
      <c r="B136" s="164" t="s">
        <v>431</v>
      </c>
      <c r="C136" s="136" t="s">
        <v>607</v>
      </c>
      <c r="D136" s="141" t="s">
        <v>516</v>
      </c>
      <c r="E136" s="124">
        <v>1</v>
      </c>
      <c r="F136" s="123" t="s">
        <v>321</v>
      </c>
      <c r="G136" s="149"/>
      <c r="H136" s="148">
        <f t="shared" si="4"/>
        <v>0</v>
      </c>
      <c r="I136" s="161">
        <f t="shared" si="6"/>
        <v>0</v>
      </c>
    </row>
    <row r="137" spans="1:9" ht="63.75">
      <c r="A137" s="117" t="s">
        <v>399</v>
      </c>
      <c r="B137" s="164" t="s">
        <v>432</v>
      </c>
      <c r="C137" s="141" t="s">
        <v>608</v>
      </c>
      <c r="D137" s="141" t="s">
        <v>516</v>
      </c>
      <c r="E137" s="124">
        <v>1</v>
      </c>
      <c r="F137" s="123" t="s">
        <v>321</v>
      </c>
      <c r="G137" s="149"/>
      <c r="H137" s="148">
        <f t="shared" si="4"/>
        <v>0</v>
      </c>
      <c r="I137" s="161">
        <f t="shared" si="6"/>
        <v>0</v>
      </c>
    </row>
    <row r="138" spans="1:9" ht="25.5">
      <c r="A138" s="117" t="s">
        <v>503</v>
      </c>
      <c r="B138" s="164" t="s">
        <v>433</v>
      </c>
      <c r="C138" s="140">
        <v>72936</v>
      </c>
      <c r="D138" s="140" t="s">
        <v>516</v>
      </c>
      <c r="E138" s="124">
        <v>22</v>
      </c>
      <c r="F138" s="123" t="s">
        <v>346</v>
      </c>
      <c r="G138" s="149"/>
      <c r="H138" s="148">
        <f t="shared" si="4"/>
        <v>0</v>
      </c>
      <c r="I138" s="161">
        <f t="shared" si="6"/>
        <v>0</v>
      </c>
    </row>
    <row r="139" spans="1:9" ht="25.5">
      <c r="A139" s="117" t="s">
        <v>504</v>
      </c>
      <c r="B139" s="164" t="s">
        <v>434</v>
      </c>
      <c r="C139" s="140">
        <v>72935</v>
      </c>
      <c r="D139" s="140" t="s">
        <v>516</v>
      </c>
      <c r="E139" s="124">
        <v>32</v>
      </c>
      <c r="F139" s="123" t="s">
        <v>346</v>
      </c>
      <c r="G139" s="149"/>
      <c r="H139" s="148">
        <f t="shared" si="4"/>
        <v>0</v>
      </c>
      <c r="I139" s="161">
        <f t="shared" si="6"/>
        <v>0</v>
      </c>
    </row>
    <row r="140" spans="1:9" ht="25.5">
      <c r="A140" s="117" t="s">
        <v>505</v>
      </c>
      <c r="B140" s="164" t="s">
        <v>435</v>
      </c>
      <c r="C140" s="140">
        <v>55865</v>
      </c>
      <c r="D140" s="140" t="s">
        <v>516</v>
      </c>
      <c r="E140" s="124">
        <v>22</v>
      </c>
      <c r="F140" s="123" t="s">
        <v>346</v>
      </c>
      <c r="G140" s="149"/>
      <c r="H140" s="148">
        <f t="shared" si="4"/>
        <v>0</v>
      </c>
      <c r="I140" s="161">
        <f t="shared" si="6"/>
        <v>0</v>
      </c>
    </row>
    <row r="141" spans="1:9" ht="25.5">
      <c r="A141" s="117" t="s">
        <v>506</v>
      </c>
      <c r="B141" s="164" t="s">
        <v>436</v>
      </c>
      <c r="C141" s="140">
        <v>72308</v>
      </c>
      <c r="D141" s="140" t="s">
        <v>516</v>
      </c>
      <c r="E141" s="124">
        <v>86</v>
      </c>
      <c r="F141" s="123" t="s">
        <v>346</v>
      </c>
      <c r="G141" s="149"/>
      <c r="H141" s="148">
        <f t="shared" si="4"/>
        <v>0</v>
      </c>
      <c r="I141" s="161">
        <f t="shared" si="6"/>
        <v>0</v>
      </c>
    </row>
    <row r="142" spans="1:9" ht="25.5">
      <c r="A142" s="117" t="s">
        <v>507</v>
      </c>
      <c r="B142" s="164" t="s">
        <v>437</v>
      </c>
      <c r="C142" s="140">
        <v>72309</v>
      </c>
      <c r="D142" s="140" t="s">
        <v>516</v>
      </c>
      <c r="E142" s="124">
        <v>17</v>
      </c>
      <c r="F142" s="123" t="s">
        <v>346</v>
      </c>
      <c r="G142" s="149"/>
      <c r="H142" s="148">
        <f aca="true" t="shared" si="7" ref="H142:H166">+G142*(1+$I$9)</f>
        <v>0</v>
      </c>
      <c r="I142" s="161">
        <f t="shared" si="6"/>
        <v>0</v>
      </c>
    </row>
    <row r="143" spans="1:9" ht="25.5">
      <c r="A143" s="117" t="s">
        <v>508</v>
      </c>
      <c r="B143" s="164" t="s">
        <v>438</v>
      </c>
      <c r="C143" s="140">
        <v>72310</v>
      </c>
      <c r="D143" s="140" t="s">
        <v>516</v>
      </c>
      <c r="E143" s="124">
        <v>34</v>
      </c>
      <c r="F143" s="123" t="s">
        <v>346</v>
      </c>
      <c r="G143" s="149"/>
      <c r="H143" s="148">
        <f t="shared" si="7"/>
        <v>0</v>
      </c>
      <c r="I143" s="161">
        <f t="shared" si="6"/>
        <v>0</v>
      </c>
    </row>
    <row r="144" spans="1:9" ht="38.25">
      <c r="A144" s="117" t="s">
        <v>509</v>
      </c>
      <c r="B144" s="164" t="s">
        <v>439</v>
      </c>
      <c r="C144" s="134" t="s">
        <v>609</v>
      </c>
      <c r="D144" s="134" t="s">
        <v>516</v>
      </c>
      <c r="E144" s="124">
        <v>6</v>
      </c>
      <c r="F144" s="123" t="s">
        <v>321</v>
      </c>
      <c r="G144" s="149"/>
      <c r="H144" s="148">
        <f t="shared" si="7"/>
        <v>0</v>
      </c>
      <c r="I144" s="161">
        <f t="shared" si="6"/>
        <v>0</v>
      </c>
    </row>
    <row r="145" spans="1:9" ht="38.25">
      <c r="A145" s="117" t="s">
        <v>510</v>
      </c>
      <c r="B145" s="164" t="s">
        <v>440</v>
      </c>
      <c r="C145" s="134" t="s">
        <v>610</v>
      </c>
      <c r="D145" s="134" t="s">
        <v>516</v>
      </c>
      <c r="E145" s="124">
        <v>1</v>
      </c>
      <c r="F145" s="123" t="s">
        <v>321</v>
      </c>
      <c r="G145" s="149"/>
      <c r="H145" s="148">
        <f t="shared" si="7"/>
        <v>0</v>
      </c>
      <c r="I145" s="161">
        <f t="shared" si="6"/>
        <v>0</v>
      </c>
    </row>
    <row r="146" spans="1:9" ht="51">
      <c r="A146" s="117" t="s">
        <v>511</v>
      </c>
      <c r="B146" s="164" t="s">
        <v>441</v>
      </c>
      <c r="C146" s="142" t="s">
        <v>606</v>
      </c>
      <c r="D146" s="142" t="s">
        <v>606</v>
      </c>
      <c r="E146" s="124">
        <v>15</v>
      </c>
      <c r="F146" s="123" t="s">
        <v>321</v>
      </c>
      <c r="G146" s="149"/>
      <c r="H146" s="148">
        <f t="shared" si="7"/>
        <v>0</v>
      </c>
      <c r="I146" s="161">
        <f t="shared" si="6"/>
        <v>0</v>
      </c>
    </row>
    <row r="147" spans="1:9" ht="12.75">
      <c r="A147" s="119" t="s">
        <v>400</v>
      </c>
      <c r="B147" s="120" t="s">
        <v>442</v>
      </c>
      <c r="C147" s="150"/>
      <c r="D147" s="150"/>
      <c r="E147" s="151"/>
      <c r="F147" s="150"/>
      <c r="G147" s="156"/>
      <c r="H147" s="156"/>
      <c r="I147" s="152">
        <f>SUM(I148:I153)</f>
        <v>0</v>
      </c>
    </row>
    <row r="148" spans="1:9" ht="25.5">
      <c r="A148" s="117" t="s">
        <v>401</v>
      </c>
      <c r="B148" s="125" t="s">
        <v>612</v>
      </c>
      <c r="C148" s="134">
        <v>83446</v>
      </c>
      <c r="D148" s="143" t="s">
        <v>516</v>
      </c>
      <c r="E148" s="139">
        <v>5</v>
      </c>
      <c r="F148" s="123" t="s">
        <v>321</v>
      </c>
      <c r="G148" s="149"/>
      <c r="H148" s="148">
        <f t="shared" si="7"/>
        <v>0</v>
      </c>
      <c r="I148" s="161">
        <f aca="true" t="shared" si="8" ref="I148:I153">E148*H148</f>
        <v>0</v>
      </c>
    </row>
    <row r="149" spans="1:9" ht="12.75">
      <c r="A149" s="117" t="s">
        <v>402</v>
      </c>
      <c r="B149" s="125" t="s">
        <v>613</v>
      </c>
      <c r="C149" s="134">
        <v>93054</v>
      </c>
      <c r="D149" s="143" t="s">
        <v>516</v>
      </c>
      <c r="E149" s="139">
        <v>12</v>
      </c>
      <c r="F149" s="123" t="s">
        <v>321</v>
      </c>
      <c r="G149" s="149"/>
      <c r="H149" s="148">
        <f t="shared" si="7"/>
        <v>0</v>
      </c>
      <c r="I149" s="161">
        <f t="shared" si="8"/>
        <v>0</v>
      </c>
    </row>
    <row r="150" spans="1:9" ht="12.75">
      <c r="A150" s="117" t="s">
        <v>403</v>
      </c>
      <c r="B150" s="125" t="s">
        <v>614</v>
      </c>
      <c r="C150" s="134">
        <v>72929</v>
      </c>
      <c r="D150" s="143" t="s">
        <v>516</v>
      </c>
      <c r="E150" s="139">
        <v>20</v>
      </c>
      <c r="F150" s="123" t="s">
        <v>321</v>
      </c>
      <c r="G150" s="149"/>
      <c r="H150" s="148">
        <f t="shared" si="7"/>
        <v>0</v>
      </c>
      <c r="I150" s="161">
        <f t="shared" si="8"/>
        <v>0</v>
      </c>
    </row>
    <row r="151" spans="1:9" ht="12.75">
      <c r="A151" s="117" t="s">
        <v>404</v>
      </c>
      <c r="B151" s="125" t="s">
        <v>631</v>
      </c>
      <c r="C151" s="134">
        <v>93009</v>
      </c>
      <c r="D151" s="143" t="s">
        <v>516</v>
      </c>
      <c r="E151" s="139">
        <v>15</v>
      </c>
      <c r="F151" s="123" t="s">
        <v>321</v>
      </c>
      <c r="G151" s="149"/>
      <c r="H151" s="148">
        <f t="shared" si="7"/>
        <v>0</v>
      </c>
      <c r="I151" s="161">
        <f t="shared" si="8"/>
        <v>0</v>
      </c>
    </row>
    <row r="152" spans="1:9" ht="25.5">
      <c r="A152" s="117" t="s">
        <v>405</v>
      </c>
      <c r="B152" s="165" t="s">
        <v>615</v>
      </c>
      <c r="C152" s="134" t="s">
        <v>611</v>
      </c>
      <c r="D152" s="144" t="s">
        <v>518</v>
      </c>
      <c r="E152" s="139">
        <v>5</v>
      </c>
      <c r="F152" s="123" t="s">
        <v>321</v>
      </c>
      <c r="G152" s="149"/>
      <c r="H152" s="148">
        <f t="shared" si="7"/>
        <v>0</v>
      </c>
      <c r="I152" s="161">
        <f t="shared" si="8"/>
        <v>0</v>
      </c>
    </row>
    <row r="153" spans="1:9" ht="12.75">
      <c r="A153" s="117" t="s">
        <v>512</v>
      </c>
      <c r="B153" s="165" t="s">
        <v>616</v>
      </c>
      <c r="C153" s="134">
        <v>68069</v>
      </c>
      <c r="D153" s="143" t="s">
        <v>516</v>
      </c>
      <c r="E153" s="139">
        <v>5</v>
      </c>
      <c r="F153" s="123" t="s">
        <v>321</v>
      </c>
      <c r="G153" s="149"/>
      <c r="H153" s="148">
        <f t="shared" si="7"/>
        <v>0</v>
      </c>
      <c r="I153" s="161">
        <f t="shared" si="8"/>
        <v>0</v>
      </c>
    </row>
    <row r="154" spans="1:9" ht="12.75">
      <c r="A154" s="119" t="s">
        <v>406</v>
      </c>
      <c r="B154" s="120" t="s">
        <v>443</v>
      </c>
      <c r="C154" s="150"/>
      <c r="D154" s="150"/>
      <c r="E154" s="151"/>
      <c r="F154" s="150"/>
      <c r="G154" s="156"/>
      <c r="H154" s="156"/>
      <c r="I154" s="152">
        <f>SUM(I155:I166)</f>
        <v>0</v>
      </c>
    </row>
    <row r="155" spans="1:9" ht="51">
      <c r="A155" s="117" t="s">
        <v>407</v>
      </c>
      <c r="B155" s="165" t="s">
        <v>444</v>
      </c>
      <c r="C155" s="145" t="s">
        <v>617</v>
      </c>
      <c r="D155" s="145" t="s">
        <v>516</v>
      </c>
      <c r="E155" s="157">
        <v>147</v>
      </c>
      <c r="F155" s="144" t="s">
        <v>37</v>
      </c>
      <c r="G155" s="158"/>
      <c r="H155" s="148">
        <f t="shared" si="7"/>
        <v>0</v>
      </c>
      <c r="I155" s="162">
        <f aca="true" t="shared" si="9" ref="I155:I166">E155*H155</f>
        <v>0</v>
      </c>
    </row>
    <row r="156" spans="1:9" ht="51">
      <c r="A156" s="117" t="s">
        <v>408</v>
      </c>
      <c r="B156" s="165" t="s">
        <v>445</v>
      </c>
      <c r="C156" s="145" t="s">
        <v>617</v>
      </c>
      <c r="D156" s="145" t="s">
        <v>516</v>
      </c>
      <c r="E156" s="157">
        <v>4</v>
      </c>
      <c r="F156" s="144" t="s">
        <v>321</v>
      </c>
      <c r="G156" s="158"/>
      <c r="H156" s="148">
        <f t="shared" si="7"/>
        <v>0</v>
      </c>
      <c r="I156" s="162">
        <f t="shared" si="9"/>
        <v>0</v>
      </c>
    </row>
    <row r="157" spans="1:9" ht="38.25">
      <c r="A157" s="117" t="s">
        <v>409</v>
      </c>
      <c r="B157" s="165" t="s">
        <v>446</v>
      </c>
      <c r="C157" s="126" t="s">
        <v>618</v>
      </c>
      <c r="D157" s="146" t="s">
        <v>518</v>
      </c>
      <c r="E157" s="157">
        <v>4.8</v>
      </c>
      <c r="F157" s="144" t="s">
        <v>346</v>
      </c>
      <c r="G157" s="158"/>
      <c r="H157" s="148">
        <f t="shared" si="7"/>
        <v>0</v>
      </c>
      <c r="I157" s="162">
        <f t="shared" si="9"/>
        <v>0</v>
      </c>
    </row>
    <row r="158" spans="1:9" ht="25.5">
      <c r="A158" s="117" t="s">
        <v>410</v>
      </c>
      <c r="B158" s="165" t="s">
        <v>447</v>
      </c>
      <c r="C158" s="136" t="s">
        <v>527</v>
      </c>
      <c r="D158" s="136" t="s">
        <v>527</v>
      </c>
      <c r="E158" s="157">
        <v>4.8</v>
      </c>
      <c r="F158" s="144" t="s">
        <v>346</v>
      </c>
      <c r="G158" s="158"/>
      <c r="H158" s="148">
        <f t="shared" si="7"/>
        <v>0</v>
      </c>
      <c r="I158" s="162">
        <f t="shared" si="9"/>
        <v>0</v>
      </c>
    </row>
    <row r="159" spans="1:9" ht="51">
      <c r="A159" s="117" t="s">
        <v>411</v>
      </c>
      <c r="B159" s="165" t="s">
        <v>448</v>
      </c>
      <c r="C159" s="136" t="s">
        <v>527</v>
      </c>
      <c r="D159" s="136" t="s">
        <v>527</v>
      </c>
      <c r="E159" s="157">
        <v>2</v>
      </c>
      <c r="F159" s="144" t="s">
        <v>321</v>
      </c>
      <c r="G159" s="158"/>
      <c r="H159" s="148">
        <f t="shared" si="7"/>
        <v>0</v>
      </c>
      <c r="I159" s="162">
        <f t="shared" si="9"/>
        <v>0</v>
      </c>
    </row>
    <row r="160" spans="1:9" ht="51">
      <c r="A160" s="117" t="s">
        <v>412</v>
      </c>
      <c r="B160" s="165" t="s">
        <v>449</v>
      </c>
      <c r="C160" s="136" t="s">
        <v>527</v>
      </c>
      <c r="D160" s="136" t="s">
        <v>527</v>
      </c>
      <c r="E160" s="157">
        <v>8</v>
      </c>
      <c r="F160" s="144" t="s">
        <v>321</v>
      </c>
      <c r="G160" s="158"/>
      <c r="H160" s="148">
        <f t="shared" si="7"/>
        <v>0</v>
      </c>
      <c r="I160" s="162">
        <f t="shared" si="9"/>
        <v>0</v>
      </c>
    </row>
    <row r="161" spans="1:9" ht="12.75">
      <c r="A161" s="117" t="s">
        <v>413</v>
      </c>
      <c r="B161" s="164" t="s">
        <v>450</v>
      </c>
      <c r="C161" s="134" t="s">
        <v>623</v>
      </c>
      <c r="D161" s="134" t="s">
        <v>516</v>
      </c>
      <c r="E161" s="124">
        <v>4.5</v>
      </c>
      <c r="F161" s="123" t="s">
        <v>37</v>
      </c>
      <c r="G161" s="149"/>
      <c r="H161" s="148">
        <f t="shared" si="7"/>
        <v>0</v>
      </c>
      <c r="I161" s="161">
        <f t="shared" si="9"/>
        <v>0</v>
      </c>
    </row>
    <row r="162" spans="1:9" ht="12.75">
      <c r="A162" s="117" t="s">
        <v>414</v>
      </c>
      <c r="B162" s="164" t="s">
        <v>451</v>
      </c>
      <c r="C162" s="145" t="s">
        <v>619</v>
      </c>
      <c r="D162" s="145" t="s">
        <v>518</v>
      </c>
      <c r="E162" s="124">
        <v>1</v>
      </c>
      <c r="F162" s="123" t="s">
        <v>452</v>
      </c>
      <c r="G162" s="149"/>
      <c r="H162" s="148">
        <f t="shared" si="7"/>
        <v>0</v>
      </c>
      <c r="I162" s="161">
        <f t="shared" si="9"/>
        <v>0</v>
      </c>
    </row>
    <row r="163" spans="1:9" ht="12.75">
      <c r="A163" s="117" t="s">
        <v>415</v>
      </c>
      <c r="B163" s="164" t="s">
        <v>453</v>
      </c>
      <c r="C163" s="145" t="s">
        <v>620</v>
      </c>
      <c r="D163" s="145" t="s">
        <v>518</v>
      </c>
      <c r="E163" s="124">
        <v>1</v>
      </c>
      <c r="F163" s="123" t="s">
        <v>452</v>
      </c>
      <c r="G163" s="149"/>
      <c r="H163" s="148">
        <f t="shared" si="7"/>
        <v>0</v>
      </c>
      <c r="I163" s="161">
        <f t="shared" si="9"/>
        <v>0</v>
      </c>
    </row>
    <row r="164" spans="1:9" ht="12.75">
      <c r="A164" s="117" t="s">
        <v>416</v>
      </c>
      <c r="B164" s="164" t="s">
        <v>454</v>
      </c>
      <c r="C164" s="145" t="s">
        <v>621</v>
      </c>
      <c r="D164" s="145" t="s">
        <v>518</v>
      </c>
      <c r="E164" s="124">
        <v>1</v>
      </c>
      <c r="F164" s="123" t="s">
        <v>452</v>
      </c>
      <c r="G164" s="149"/>
      <c r="H164" s="148">
        <f t="shared" si="7"/>
        <v>0</v>
      </c>
      <c r="I164" s="161">
        <f t="shared" si="9"/>
        <v>0</v>
      </c>
    </row>
    <row r="165" spans="1:9" ht="25.5">
      <c r="A165" s="117" t="s">
        <v>417</v>
      </c>
      <c r="B165" s="164" t="s">
        <v>455</v>
      </c>
      <c r="C165" s="147" t="s">
        <v>305</v>
      </c>
      <c r="D165" s="129" t="s">
        <v>516</v>
      </c>
      <c r="E165" s="124">
        <v>2.9</v>
      </c>
      <c r="F165" s="123" t="s">
        <v>346</v>
      </c>
      <c r="G165" s="149"/>
      <c r="H165" s="148">
        <f t="shared" si="7"/>
        <v>0</v>
      </c>
      <c r="I165" s="161">
        <f t="shared" si="9"/>
        <v>0</v>
      </c>
    </row>
    <row r="166" spans="1:9" ht="12.75">
      <c r="A166" s="117" t="s">
        <v>418</v>
      </c>
      <c r="B166" s="164" t="s">
        <v>456</v>
      </c>
      <c r="C166" s="141">
        <v>9537</v>
      </c>
      <c r="D166" s="141" t="s">
        <v>622</v>
      </c>
      <c r="E166" s="124">
        <v>861.56</v>
      </c>
      <c r="F166" s="123" t="s">
        <v>37</v>
      </c>
      <c r="G166" s="149"/>
      <c r="H166" s="148">
        <f t="shared" si="7"/>
        <v>0</v>
      </c>
      <c r="I166" s="161">
        <f t="shared" si="9"/>
        <v>0</v>
      </c>
    </row>
  </sheetData>
  <sheetProtection/>
  <mergeCells count="2">
    <mergeCell ref="A11:H11"/>
    <mergeCell ref="A9:G9"/>
  </mergeCells>
  <conditionalFormatting sqref="E148:E153">
    <cfRule type="cellIs" priority="1" dxfId="0" operator="equal" stopIfTrue="1">
      <formula>0</formula>
    </cfRule>
  </conditionalFormatting>
  <printOptions/>
  <pageMargins left="0.8661417322834646" right="0.03937007874015748" top="0.5905511811023623" bottom="0.5905511811023623" header="0" footer="0"/>
  <pageSetup horizontalDpi="600" verticalDpi="600" orientation="portrait" paperSize="9" r:id="rId1"/>
  <ignoredErrors>
    <ignoredError sqref="I18 I23 I28 I31 I36 I42 I47 I56 I93 I111 I116 I147 I154" formula="1"/>
  </ignoredErrors>
</worksheet>
</file>

<file path=xl/worksheets/sheet4.xml><?xml version="1.0" encoding="utf-8"?>
<worksheet xmlns="http://schemas.openxmlformats.org/spreadsheetml/2006/main" xmlns:r="http://schemas.openxmlformats.org/officeDocument/2006/relationships">
  <dimension ref="A1:P32"/>
  <sheetViews>
    <sheetView zoomScale="80" zoomScaleNormal="80" zoomScalePageLayoutView="0" workbookViewId="0" topLeftCell="A1">
      <selection activeCell="C31" sqref="C31"/>
    </sheetView>
  </sheetViews>
  <sheetFormatPr defaultColWidth="9.140625" defaultRowHeight="12.75"/>
  <cols>
    <col min="1" max="1" width="5.140625" style="0" customWidth="1"/>
    <col min="2" max="2" width="31.421875" style="0" customWidth="1"/>
    <col min="3" max="3" width="12.28125" style="0" bestFit="1" customWidth="1"/>
    <col min="4" max="4" width="6.421875" style="0" customWidth="1"/>
    <col min="5" max="5" width="15.421875" style="0" customWidth="1"/>
    <col min="6" max="6" width="10.421875" style="0" customWidth="1"/>
    <col min="7" max="7" width="11.28125" style="0" bestFit="1" customWidth="1"/>
    <col min="8" max="8" width="6.421875" style="0" customWidth="1"/>
    <col min="9" max="9" width="11.28125" style="0" bestFit="1" customWidth="1"/>
    <col min="10" max="10" width="6.421875" style="0" customWidth="1"/>
    <col min="11" max="11" width="11.28125" style="0" bestFit="1" customWidth="1"/>
    <col min="12" max="12" width="6.421875" style="0" customWidth="1"/>
    <col min="13" max="13" width="11.28125" style="0" bestFit="1" customWidth="1"/>
    <col min="14" max="14" width="6.421875" style="0" customWidth="1"/>
    <col min="15" max="15" width="11.28125" style="0" bestFit="1" customWidth="1"/>
    <col min="16" max="16" width="12.28125" style="0" bestFit="1" customWidth="1"/>
  </cols>
  <sheetData>
    <row r="1" spans="1:16" ht="15.75">
      <c r="A1" s="180" t="s">
        <v>644</v>
      </c>
      <c r="B1" s="181"/>
      <c r="C1" s="181"/>
      <c r="D1" s="181"/>
      <c r="E1" s="182"/>
      <c r="F1" s="182"/>
      <c r="G1" s="182"/>
      <c r="H1" s="182"/>
      <c r="I1" s="182"/>
      <c r="J1" s="200"/>
      <c r="K1" s="200"/>
      <c r="L1" s="200"/>
      <c r="M1" s="200"/>
      <c r="N1" s="200"/>
      <c r="O1" s="200"/>
      <c r="P1" s="201"/>
    </row>
    <row r="2" spans="1:16" ht="12.75">
      <c r="A2" s="192" t="s">
        <v>645</v>
      </c>
      <c r="B2" s="202"/>
      <c r="C2" s="181"/>
      <c r="D2" s="181"/>
      <c r="E2" s="182"/>
      <c r="F2" s="182"/>
      <c r="G2" s="182"/>
      <c r="H2" s="182"/>
      <c r="I2" s="182"/>
      <c r="J2" s="200"/>
      <c r="K2" s="200"/>
      <c r="L2" s="200"/>
      <c r="M2" s="200"/>
      <c r="N2" s="200"/>
      <c r="O2" s="200"/>
      <c r="P2" s="201"/>
    </row>
    <row r="3" spans="1:16" ht="12.75">
      <c r="A3" s="184" t="s">
        <v>646</v>
      </c>
      <c r="B3" s="181"/>
      <c r="C3" s="181"/>
      <c r="D3" s="181"/>
      <c r="E3" s="182"/>
      <c r="F3" s="182" t="s">
        <v>647</v>
      </c>
      <c r="G3" s="182"/>
      <c r="H3" s="182"/>
      <c r="I3" s="182"/>
      <c r="J3" s="200"/>
      <c r="K3" s="200"/>
      <c r="L3" s="200"/>
      <c r="M3" s="200"/>
      <c r="N3" s="200"/>
      <c r="O3" s="200"/>
      <c r="P3" s="201"/>
    </row>
    <row r="4" spans="1:16" ht="12.75">
      <c r="A4" s="184" t="s">
        <v>657</v>
      </c>
      <c r="B4" s="181"/>
      <c r="C4" s="181"/>
      <c r="D4" s="181"/>
      <c r="E4" s="182"/>
      <c r="F4" s="182" t="s">
        <v>649</v>
      </c>
      <c r="G4" s="182"/>
      <c r="H4" s="182"/>
      <c r="I4" s="182"/>
      <c r="J4" s="200"/>
      <c r="K4" s="200"/>
      <c r="L4" s="200"/>
      <c r="M4" s="200"/>
      <c r="N4" s="200"/>
      <c r="O4" s="200"/>
      <c r="P4" s="201"/>
    </row>
    <row r="5" spans="1:16" ht="12.75">
      <c r="A5" s="184" t="s">
        <v>658</v>
      </c>
      <c r="B5" s="181"/>
      <c r="C5" s="181"/>
      <c r="D5" s="181"/>
      <c r="E5" s="190" t="s">
        <v>651</v>
      </c>
      <c r="F5" s="186"/>
      <c r="G5" s="190"/>
      <c r="H5" s="191"/>
      <c r="I5" s="191"/>
      <c r="J5" s="206"/>
      <c r="K5" s="206"/>
      <c r="L5" s="206"/>
      <c r="M5" s="206"/>
      <c r="N5" s="206"/>
      <c r="O5" s="206"/>
      <c r="P5" s="207"/>
    </row>
    <row r="6" spans="1:16" ht="12.75">
      <c r="A6" s="192"/>
      <c r="B6" s="211"/>
      <c r="C6" s="188"/>
      <c r="D6" s="189"/>
      <c r="E6" s="208" t="s">
        <v>652</v>
      </c>
      <c r="F6" s="205" t="s">
        <v>653</v>
      </c>
      <c r="G6" s="204" t="s">
        <v>654</v>
      </c>
      <c r="H6" s="208" t="s">
        <v>655</v>
      </c>
      <c r="I6" s="208"/>
      <c r="J6" s="209"/>
      <c r="K6" s="209"/>
      <c r="L6" s="209"/>
      <c r="M6" s="209"/>
      <c r="N6" s="209"/>
      <c r="O6" s="209"/>
      <c r="P6" s="210"/>
    </row>
    <row r="7" spans="1:16" ht="12" customHeight="1">
      <c r="A7" s="203" t="s">
        <v>656</v>
      </c>
      <c r="B7" s="212"/>
      <c r="C7" s="193"/>
      <c r="D7" s="194"/>
      <c r="E7" s="199"/>
      <c r="F7" s="199"/>
      <c r="G7" s="199"/>
      <c r="H7" s="199"/>
      <c r="I7" s="199"/>
      <c r="J7" s="3"/>
      <c r="K7" s="3"/>
      <c r="L7" s="3"/>
      <c r="M7" s="3"/>
      <c r="N7" s="3"/>
      <c r="O7" s="3"/>
      <c r="P7" s="213"/>
    </row>
    <row r="8" spans="1:16" ht="12.75" hidden="1">
      <c r="A8" s="203"/>
      <c r="B8" s="198"/>
      <c r="C8" s="198"/>
      <c r="D8" s="198"/>
      <c r="E8" s="199"/>
      <c r="F8" s="199"/>
      <c r="G8" s="199"/>
      <c r="H8" s="199"/>
      <c r="I8" s="199"/>
      <c r="J8" s="3"/>
      <c r="K8" s="3"/>
      <c r="L8" s="3"/>
      <c r="M8" s="3"/>
      <c r="N8" s="3"/>
      <c r="O8" s="3"/>
      <c r="P8" s="213"/>
    </row>
    <row r="9" spans="1:16" ht="12.75">
      <c r="A9" s="282" t="s">
        <v>459</v>
      </c>
      <c r="B9" s="282"/>
      <c r="C9" s="282"/>
      <c r="D9" s="283"/>
      <c r="E9" s="283"/>
      <c r="F9" s="283"/>
      <c r="G9" s="283"/>
      <c r="H9" s="283"/>
      <c r="I9" s="283"/>
      <c r="J9" s="283"/>
      <c r="K9" s="283"/>
      <c r="L9" s="283"/>
      <c r="M9" s="283"/>
      <c r="N9" s="283"/>
      <c r="O9" s="283"/>
      <c r="P9" s="283"/>
    </row>
    <row r="10" spans="1:16" ht="12.75">
      <c r="A10" s="286" t="s">
        <v>310</v>
      </c>
      <c r="B10" s="286" t="s">
        <v>632</v>
      </c>
      <c r="C10" s="284" t="s">
        <v>643</v>
      </c>
      <c r="D10" s="282" t="s">
        <v>633</v>
      </c>
      <c r="E10" s="282"/>
      <c r="F10" s="282" t="s">
        <v>638</v>
      </c>
      <c r="G10" s="282"/>
      <c r="H10" s="282" t="s">
        <v>639</v>
      </c>
      <c r="I10" s="282"/>
      <c r="J10" s="282" t="s">
        <v>640</v>
      </c>
      <c r="K10" s="282"/>
      <c r="L10" s="282" t="s">
        <v>641</v>
      </c>
      <c r="M10" s="282"/>
      <c r="N10" s="282" t="s">
        <v>642</v>
      </c>
      <c r="O10" s="282"/>
      <c r="P10" s="175" t="s">
        <v>636</v>
      </c>
    </row>
    <row r="11" spans="1:16" ht="12.75">
      <c r="A11" s="287"/>
      <c r="B11" s="287"/>
      <c r="C11" s="285"/>
      <c r="D11" s="179" t="s">
        <v>634</v>
      </c>
      <c r="E11" s="179" t="s">
        <v>635</v>
      </c>
      <c r="F11" s="179" t="s">
        <v>634</v>
      </c>
      <c r="G11" s="179" t="s">
        <v>635</v>
      </c>
      <c r="H11" s="179" t="s">
        <v>634</v>
      </c>
      <c r="I11" s="179" t="s">
        <v>635</v>
      </c>
      <c r="J11" s="179" t="s">
        <v>634</v>
      </c>
      <c r="K11" s="179" t="s">
        <v>635</v>
      </c>
      <c r="L11" s="179" t="s">
        <v>634</v>
      </c>
      <c r="M11" s="179" t="s">
        <v>635</v>
      </c>
      <c r="N11" s="179" t="s">
        <v>634</v>
      </c>
      <c r="O11" s="179" t="s">
        <v>635</v>
      </c>
      <c r="P11" s="176" t="s">
        <v>634</v>
      </c>
    </row>
    <row r="12" spans="1:16" ht="12.75">
      <c r="A12" s="288"/>
      <c r="B12" s="288"/>
      <c r="C12" s="173">
        <f>SUM(C13:C26)</f>
        <v>0</v>
      </c>
      <c r="D12" s="177" t="s">
        <v>637</v>
      </c>
      <c r="E12" s="173">
        <f>SUM(E13:E26)</f>
        <v>0</v>
      </c>
      <c r="F12" s="177" t="s">
        <v>637</v>
      </c>
      <c r="G12" s="173">
        <f>SUM(G13:G26)</f>
        <v>0</v>
      </c>
      <c r="H12" s="177" t="s">
        <v>637</v>
      </c>
      <c r="I12" s="173">
        <f>SUM(I13:I26)</f>
        <v>0</v>
      </c>
      <c r="J12" s="177" t="s">
        <v>637</v>
      </c>
      <c r="K12" s="173">
        <f>SUM(K13:K26)</f>
        <v>0</v>
      </c>
      <c r="L12" s="177" t="s">
        <v>637</v>
      </c>
      <c r="M12" s="173">
        <f>SUM(M13:M26)</f>
        <v>0</v>
      </c>
      <c r="N12" s="177" t="s">
        <v>637</v>
      </c>
      <c r="O12" s="173">
        <f>SUM(O13:O26)</f>
        <v>0</v>
      </c>
      <c r="P12" s="173">
        <f>+E12+G12+I12+K12+M12+O12</f>
        <v>0</v>
      </c>
    </row>
    <row r="13" spans="1:16" ht="12.75">
      <c r="A13" s="172" t="s">
        <v>1</v>
      </c>
      <c r="B13" s="172" t="s">
        <v>318</v>
      </c>
      <c r="C13" s="171"/>
      <c r="D13" s="170">
        <v>1</v>
      </c>
      <c r="E13" s="171">
        <f aca="true" t="shared" si="0" ref="E13:E26">+$C13*D13</f>
        <v>0</v>
      </c>
      <c r="F13" s="170"/>
      <c r="G13" s="171">
        <f aca="true" t="shared" si="1" ref="G13:G26">+$C13*F13</f>
        <v>0</v>
      </c>
      <c r="H13" s="170"/>
      <c r="I13" s="171">
        <f aca="true" t="shared" si="2" ref="I13:I26">+$C13*H13</f>
        <v>0</v>
      </c>
      <c r="J13" s="170"/>
      <c r="K13" s="171">
        <f aca="true" t="shared" si="3" ref="K13:K26">+$C13*J13</f>
        <v>0</v>
      </c>
      <c r="L13" s="170"/>
      <c r="M13" s="171">
        <f aca="true" t="shared" si="4" ref="M13:M26">+$C13*L13</f>
        <v>0</v>
      </c>
      <c r="N13" s="170"/>
      <c r="O13" s="171">
        <f aca="true" t="shared" si="5" ref="O13:O26">+$C13*N13</f>
        <v>0</v>
      </c>
      <c r="P13" s="174">
        <f aca="true" t="shared" si="6" ref="P13:P26">+D13+F13+H13+J13+L13+N13</f>
        <v>1</v>
      </c>
    </row>
    <row r="14" spans="1:16" ht="12.75">
      <c r="A14" s="172" t="s">
        <v>3</v>
      </c>
      <c r="B14" s="172" t="s">
        <v>457</v>
      </c>
      <c r="C14" s="171"/>
      <c r="D14" s="170">
        <v>0.25</v>
      </c>
      <c r="E14" s="171">
        <f t="shared" si="0"/>
        <v>0</v>
      </c>
      <c r="F14" s="170">
        <v>0.5</v>
      </c>
      <c r="G14" s="171">
        <f t="shared" si="1"/>
        <v>0</v>
      </c>
      <c r="H14" s="170">
        <v>0.25</v>
      </c>
      <c r="I14" s="171">
        <f t="shared" si="2"/>
        <v>0</v>
      </c>
      <c r="J14" s="170"/>
      <c r="K14" s="171">
        <f t="shared" si="3"/>
        <v>0</v>
      </c>
      <c r="L14" s="170"/>
      <c r="M14" s="171">
        <f t="shared" si="4"/>
        <v>0</v>
      </c>
      <c r="N14" s="170"/>
      <c r="O14" s="171">
        <f t="shared" si="5"/>
        <v>0</v>
      </c>
      <c r="P14" s="174">
        <f t="shared" si="6"/>
        <v>1</v>
      </c>
    </row>
    <row r="15" spans="1:16" ht="12.75">
      <c r="A15" s="172" t="s">
        <v>9</v>
      </c>
      <c r="B15" s="172" t="s">
        <v>317</v>
      </c>
      <c r="C15" s="171"/>
      <c r="D15" s="170">
        <v>0.25</v>
      </c>
      <c r="E15" s="171">
        <f t="shared" si="0"/>
        <v>0</v>
      </c>
      <c r="F15" s="170">
        <v>0.75</v>
      </c>
      <c r="G15" s="171">
        <f t="shared" si="1"/>
        <v>0</v>
      </c>
      <c r="H15" s="170"/>
      <c r="I15" s="171">
        <f t="shared" si="2"/>
        <v>0</v>
      </c>
      <c r="J15" s="170"/>
      <c r="K15" s="171">
        <f t="shared" si="3"/>
        <v>0</v>
      </c>
      <c r="L15" s="170"/>
      <c r="M15" s="171">
        <f t="shared" si="4"/>
        <v>0</v>
      </c>
      <c r="N15" s="170"/>
      <c r="O15" s="171">
        <f t="shared" si="5"/>
        <v>0</v>
      </c>
      <c r="P15" s="174">
        <f t="shared" si="6"/>
        <v>1</v>
      </c>
    </row>
    <row r="16" spans="1:16" ht="12.75">
      <c r="A16" s="172" t="s">
        <v>12</v>
      </c>
      <c r="B16" s="172" t="s">
        <v>33</v>
      </c>
      <c r="C16" s="171"/>
      <c r="D16" s="170"/>
      <c r="E16" s="171">
        <f t="shared" si="0"/>
        <v>0</v>
      </c>
      <c r="F16" s="170"/>
      <c r="G16" s="171">
        <f t="shared" si="1"/>
        <v>0</v>
      </c>
      <c r="H16" s="170">
        <v>0.3</v>
      </c>
      <c r="I16" s="171">
        <f t="shared" si="2"/>
        <v>0</v>
      </c>
      <c r="J16" s="170">
        <v>0.3</v>
      </c>
      <c r="K16" s="171">
        <f t="shared" si="3"/>
        <v>0</v>
      </c>
      <c r="L16" s="170">
        <v>0.3</v>
      </c>
      <c r="M16" s="171">
        <f t="shared" si="4"/>
        <v>0</v>
      </c>
      <c r="N16" s="170">
        <v>0.1</v>
      </c>
      <c r="O16" s="171">
        <f t="shared" si="5"/>
        <v>0</v>
      </c>
      <c r="P16" s="174">
        <f t="shared" si="6"/>
        <v>0.9999999999999999</v>
      </c>
    </row>
    <row r="17" spans="1:16" ht="12.75">
      <c r="A17" s="172" t="s">
        <v>14</v>
      </c>
      <c r="B17" s="172" t="s">
        <v>336</v>
      </c>
      <c r="C17" s="171"/>
      <c r="D17" s="170"/>
      <c r="E17" s="171">
        <f t="shared" si="0"/>
        <v>0</v>
      </c>
      <c r="F17" s="170">
        <v>0.2</v>
      </c>
      <c r="G17" s="171">
        <f t="shared" si="1"/>
        <v>0</v>
      </c>
      <c r="H17" s="170">
        <v>0.4</v>
      </c>
      <c r="I17" s="171">
        <f t="shared" si="2"/>
        <v>0</v>
      </c>
      <c r="J17" s="170">
        <v>0.4</v>
      </c>
      <c r="K17" s="171">
        <f t="shared" si="3"/>
        <v>0</v>
      </c>
      <c r="L17" s="170"/>
      <c r="M17" s="171">
        <f t="shared" si="4"/>
        <v>0</v>
      </c>
      <c r="N17" s="170"/>
      <c r="O17" s="171">
        <f t="shared" si="5"/>
        <v>0</v>
      </c>
      <c r="P17" s="174">
        <f t="shared" si="6"/>
        <v>1</v>
      </c>
    </row>
    <row r="18" spans="1:16" ht="12.75">
      <c r="A18" s="172" t="s">
        <v>18</v>
      </c>
      <c r="B18" s="172" t="s">
        <v>629</v>
      </c>
      <c r="C18" s="171"/>
      <c r="D18" s="170">
        <v>0.2</v>
      </c>
      <c r="E18" s="171">
        <f t="shared" si="0"/>
        <v>0</v>
      </c>
      <c r="F18" s="170">
        <v>0.6</v>
      </c>
      <c r="G18" s="171">
        <f t="shared" si="1"/>
        <v>0</v>
      </c>
      <c r="H18" s="170">
        <v>0.2</v>
      </c>
      <c r="I18" s="171">
        <f t="shared" si="2"/>
        <v>0</v>
      </c>
      <c r="J18" s="170"/>
      <c r="K18" s="171">
        <f t="shared" si="3"/>
        <v>0</v>
      </c>
      <c r="L18" s="170"/>
      <c r="M18" s="171">
        <f t="shared" si="4"/>
        <v>0</v>
      </c>
      <c r="N18" s="170"/>
      <c r="O18" s="171">
        <f t="shared" si="5"/>
        <v>0</v>
      </c>
      <c r="P18" s="174">
        <f t="shared" si="6"/>
        <v>1</v>
      </c>
    </row>
    <row r="19" spans="1:16" ht="12.75">
      <c r="A19" s="172" t="s">
        <v>21</v>
      </c>
      <c r="B19" s="172" t="s">
        <v>343</v>
      </c>
      <c r="C19" s="171"/>
      <c r="D19" s="170"/>
      <c r="E19" s="171">
        <f t="shared" si="0"/>
        <v>0</v>
      </c>
      <c r="F19" s="170">
        <v>0.4</v>
      </c>
      <c r="G19" s="171">
        <f t="shared" si="1"/>
        <v>0</v>
      </c>
      <c r="H19" s="170">
        <v>0.3</v>
      </c>
      <c r="I19" s="171">
        <f t="shared" si="2"/>
        <v>0</v>
      </c>
      <c r="J19" s="170">
        <v>0.3</v>
      </c>
      <c r="K19" s="171">
        <f t="shared" si="3"/>
        <v>0</v>
      </c>
      <c r="L19" s="170"/>
      <c r="M19" s="171">
        <f t="shared" si="4"/>
        <v>0</v>
      </c>
      <c r="N19" s="170"/>
      <c r="O19" s="171">
        <f t="shared" si="5"/>
        <v>0</v>
      </c>
      <c r="P19" s="174">
        <f t="shared" si="6"/>
        <v>1</v>
      </c>
    </row>
    <row r="20" spans="1:16" ht="12.75">
      <c r="A20" s="172" t="s">
        <v>24</v>
      </c>
      <c r="B20" s="172" t="s">
        <v>34</v>
      </c>
      <c r="C20" s="171"/>
      <c r="D20" s="170"/>
      <c r="E20" s="171">
        <f t="shared" si="0"/>
        <v>0</v>
      </c>
      <c r="F20" s="170"/>
      <c r="G20" s="171">
        <f t="shared" si="1"/>
        <v>0</v>
      </c>
      <c r="H20" s="170"/>
      <c r="I20" s="171">
        <f t="shared" si="2"/>
        <v>0</v>
      </c>
      <c r="J20" s="170">
        <v>0.3</v>
      </c>
      <c r="K20" s="171">
        <f t="shared" si="3"/>
        <v>0</v>
      </c>
      <c r="L20" s="170">
        <v>0.4</v>
      </c>
      <c r="M20" s="171">
        <f t="shared" si="4"/>
        <v>0</v>
      </c>
      <c r="N20" s="170">
        <v>0.3</v>
      </c>
      <c r="O20" s="171">
        <f t="shared" si="5"/>
        <v>0</v>
      </c>
      <c r="P20" s="174">
        <f t="shared" si="6"/>
        <v>1</v>
      </c>
    </row>
    <row r="21" spans="1:16" ht="12.75">
      <c r="A21" s="172" t="s">
        <v>27</v>
      </c>
      <c r="B21" s="172" t="s">
        <v>371</v>
      </c>
      <c r="C21" s="171"/>
      <c r="D21" s="170"/>
      <c r="E21" s="171">
        <f t="shared" si="0"/>
        <v>0</v>
      </c>
      <c r="F21" s="170">
        <v>0.2</v>
      </c>
      <c r="G21" s="171">
        <f t="shared" si="1"/>
        <v>0</v>
      </c>
      <c r="H21" s="170">
        <v>0.2</v>
      </c>
      <c r="I21" s="171">
        <f t="shared" si="2"/>
        <v>0</v>
      </c>
      <c r="J21" s="170">
        <v>0.2</v>
      </c>
      <c r="K21" s="171">
        <f t="shared" si="3"/>
        <v>0</v>
      </c>
      <c r="L21" s="170">
        <v>0.2</v>
      </c>
      <c r="M21" s="171">
        <f t="shared" si="4"/>
        <v>0</v>
      </c>
      <c r="N21" s="170">
        <v>0.2</v>
      </c>
      <c r="O21" s="171">
        <f t="shared" si="5"/>
        <v>0</v>
      </c>
      <c r="P21" s="174">
        <f t="shared" si="6"/>
        <v>1</v>
      </c>
    </row>
    <row r="22" spans="1:16" ht="12.75">
      <c r="A22" s="172" t="s">
        <v>365</v>
      </c>
      <c r="B22" s="172" t="s">
        <v>372</v>
      </c>
      <c r="C22" s="171"/>
      <c r="D22" s="170"/>
      <c r="E22" s="171">
        <f t="shared" si="0"/>
        <v>0</v>
      </c>
      <c r="F22" s="170">
        <v>0.2</v>
      </c>
      <c r="G22" s="171">
        <f t="shared" si="1"/>
        <v>0</v>
      </c>
      <c r="H22" s="170">
        <v>0.2</v>
      </c>
      <c r="I22" s="171">
        <f t="shared" si="2"/>
        <v>0</v>
      </c>
      <c r="J22" s="170">
        <v>0.2</v>
      </c>
      <c r="K22" s="171">
        <f t="shared" si="3"/>
        <v>0</v>
      </c>
      <c r="L22" s="170">
        <v>0.2</v>
      </c>
      <c r="M22" s="171">
        <f t="shared" si="4"/>
        <v>0</v>
      </c>
      <c r="N22" s="170">
        <v>0.2</v>
      </c>
      <c r="O22" s="171">
        <f t="shared" si="5"/>
        <v>0</v>
      </c>
      <c r="P22" s="174">
        <f t="shared" si="6"/>
        <v>1</v>
      </c>
    </row>
    <row r="23" spans="1:16" ht="12.75">
      <c r="A23" s="172" t="s">
        <v>366</v>
      </c>
      <c r="B23" s="172" t="s">
        <v>373</v>
      </c>
      <c r="C23" s="171"/>
      <c r="D23" s="170"/>
      <c r="E23" s="171">
        <f t="shared" si="0"/>
        <v>0</v>
      </c>
      <c r="F23" s="170"/>
      <c r="G23" s="171">
        <f t="shared" si="1"/>
        <v>0</v>
      </c>
      <c r="H23" s="170"/>
      <c r="I23" s="171">
        <f t="shared" si="2"/>
        <v>0</v>
      </c>
      <c r="J23" s="170">
        <v>0.2</v>
      </c>
      <c r="K23" s="171">
        <f t="shared" si="3"/>
        <v>0</v>
      </c>
      <c r="L23" s="170">
        <v>0.4</v>
      </c>
      <c r="M23" s="171">
        <f t="shared" si="4"/>
        <v>0</v>
      </c>
      <c r="N23" s="170">
        <v>0.4</v>
      </c>
      <c r="O23" s="171">
        <f t="shared" si="5"/>
        <v>0</v>
      </c>
      <c r="P23" s="174">
        <f t="shared" si="6"/>
        <v>1</v>
      </c>
    </row>
    <row r="24" spans="1:16" ht="12.75">
      <c r="A24" s="172" t="s">
        <v>378</v>
      </c>
      <c r="B24" s="172" t="s">
        <v>419</v>
      </c>
      <c r="C24" s="171"/>
      <c r="D24" s="170">
        <v>0.2</v>
      </c>
      <c r="E24" s="171">
        <f t="shared" si="0"/>
        <v>0</v>
      </c>
      <c r="F24" s="170">
        <v>0.2</v>
      </c>
      <c r="G24" s="171">
        <f t="shared" si="1"/>
        <v>0</v>
      </c>
      <c r="H24" s="170">
        <v>0.2</v>
      </c>
      <c r="I24" s="171">
        <f t="shared" si="2"/>
        <v>0</v>
      </c>
      <c r="J24" s="170">
        <v>0.2</v>
      </c>
      <c r="K24" s="171">
        <f t="shared" si="3"/>
        <v>0</v>
      </c>
      <c r="L24" s="170">
        <v>0.2</v>
      </c>
      <c r="M24" s="171">
        <f t="shared" si="4"/>
        <v>0</v>
      </c>
      <c r="N24" s="170"/>
      <c r="O24" s="171">
        <f t="shared" si="5"/>
        <v>0</v>
      </c>
      <c r="P24" s="174">
        <f t="shared" si="6"/>
        <v>1</v>
      </c>
    </row>
    <row r="25" spans="1:16" ht="12.75">
      <c r="A25" s="172" t="s">
        <v>400</v>
      </c>
      <c r="B25" s="172" t="s">
        <v>442</v>
      </c>
      <c r="C25" s="171"/>
      <c r="D25" s="170"/>
      <c r="E25" s="171">
        <f t="shared" si="0"/>
        <v>0</v>
      </c>
      <c r="F25" s="170"/>
      <c r="G25" s="171">
        <f t="shared" si="1"/>
        <v>0</v>
      </c>
      <c r="H25" s="170"/>
      <c r="I25" s="171">
        <f t="shared" si="2"/>
        <v>0</v>
      </c>
      <c r="J25" s="170"/>
      <c r="K25" s="171">
        <f t="shared" si="3"/>
        <v>0</v>
      </c>
      <c r="L25" s="170">
        <v>0.5</v>
      </c>
      <c r="M25" s="171">
        <f t="shared" si="4"/>
        <v>0</v>
      </c>
      <c r="N25" s="170">
        <v>0.5</v>
      </c>
      <c r="O25" s="171">
        <f t="shared" si="5"/>
        <v>0</v>
      </c>
      <c r="P25" s="174">
        <f t="shared" si="6"/>
        <v>1</v>
      </c>
    </row>
    <row r="26" spans="1:16" ht="12.75">
      <c r="A26" s="172" t="s">
        <v>406</v>
      </c>
      <c r="B26" s="172" t="s">
        <v>443</v>
      </c>
      <c r="C26" s="171"/>
      <c r="D26" s="170"/>
      <c r="E26" s="171">
        <f t="shared" si="0"/>
        <v>0</v>
      </c>
      <c r="F26" s="170"/>
      <c r="G26" s="171">
        <f t="shared" si="1"/>
        <v>0</v>
      </c>
      <c r="H26" s="170"/>
      <c r="I26" s="171">
        <f t="shared" si="2"/>
        <v>0</v>
      </c>
      <c r="J26" s="170"/>
      <c r="K26" s="171">
        <f t="shared" si="3"/>
        <v>0</v>
      </c>
      <c r="L26" s="170">
        <v>0.5</v>
      </c>
      <c r="M26" s="171">
        <f t="shared" si="4"/>
        <v>0</v>
      </c>
      <c r="N26" s="170">
        <v>0.5</v>
      </c>
      <c r="O26" s="171">
        <f t="shared" si="5"/>
        <v>0</v>
      </c>
      <c r="P26" s="174">
        <f t="shared" si="6"/>
        <v>1</v>
      </c>
    </row>
    <row r="27" ht="12.75">
      <c r="C27" s="169"/>
    </row>
    <row r="32" ht="12.75">
      <c r="K32" s="178"/>
    </row>
  </sheetData>
  <sheetProtection/>
  <mergeCells count="10">
    <mergeCell ref="N10:O10"/>
    <mergeCell ref="A9:P9"/>
    <mergeCell ref="C10:C11"/>
    <mergeCell ref="A10:A12"/>
    <mergeCell ref="B10:B12"/>
    <mergeCell ref="D10:E10"/>
    <mergeCell ref="F10:G10"/>
    <mergeCell ref="H10:I10"/>
    <mergeCell ref="J10:K10"/>
    <mergeCell ref="L10:M10"/>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Setop</dc:creator>
  <cp:keywords/>
  <dc:description/>
  <cp:lastModifiedBy>Admin</cp:lastModifiedBy>
  <cp:lastPrinted>2017-07-01T20:17:02Z</cp:lastPrinted>
  <dcterms:created xsi:type="dcterms:W3CDTF">2006-09-22T13:55:22Z</dcterms:created>
  <dcterms:modified xsi:type="dcterms:W3CDTF">2017-11-09T17:27:02Z</dcterms:modified>
  <cp:category/>
  <cp:version/>
  <cp:contentType/>
  <cp:contentStatus/>
</cp:coreProperties>
</file>